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Registry\Specneed\International Student Support\Bao Chu\US loans\Processed applications\2017-18\Loan calculation\"/>
    </mc:Choice>
  </mc:AlternateContent>
  <bookViews>
    <workbookView xWindow="120" yWindow="210" windowWidth="24915" windowHeight="12015"/>
  </bookViews>
  <sheets>
    <sheet name="Instructions" sheetId="5" r:id="rId1"/>
    <sheet name="Step 1 US loan application form" sheetId="3" r:id="rId2"/>
    <sheet name="Step 2 COA" sheetId="1" r:id="rId3"/>
    <sheet name="Step 3 Visa Letter" sheetId="2" r:id="rId4"/>
    <sheet name="Office Use" sheetId="4" r:id="rId5"/>
  </sheets>
  <definedNames>
    <definedName name="_xlnm.Print_Area" localSheetId="1">'Step 1 US loan application form'!$A$1:$C$23</definedName>
    <definedName name="_xlnm.Print_Area" localSheetId="3">'Step 3 Visa Letter'!$A$1:$B$59</definedName>
  </definedNames>
  <calcPr calcId="152511"/>
</workbook>
</file>

<file path=xl/calcChain.xml><?xml version="1.0" encoding="utf-8"?>
<calcChain xmlns="http://schemas.openxmlformats.org/spreadsheetml/2006/main">
  <c r="C36" i="1" l="1"/>
  <c r="B14" i="1" l="1"/>
  <c r="G43" i="2" l="1"/>
  <c r="B42" i="2" s="1"/>
  <c r="G44" i="2"/>
  <c r="B43" i="2" s="1"/>
  <c r="G42" i="2"/>
  <c r="B41" i="2" s="1"/>
  <c r="C37" i="1" l="1"/>
  <c r="B11" i="1" l="1"/>
  <c r="C11" i="1" l="1"/>
  <c r="B17" i="2" l="1"/>
  <c r="B19" i="2"/>
  <c r="B18" i="2"/>
  <c r="A6" i="2"/>
  <c r="A5" i="2"/>
  <c r="A4" i="2"/>
  <c r="A3" i="2"/>
  <c r="A2" i="2"/>
  <c r="A1" i="2"/>
  <c r="B59" i="2"/>
  <c r="B44" i="2"/>
  <c r="B38" i="2"/>
  <c r="B27" i="1" l="1"/>
  <c r="B15" i="1"/>
  <c r="C13" i="1"/>
  <c r="C12" i="1"/>
  <c r="C10" i="1"/>
  <c r="C9" i="1"/>
  <c r="C8" i="1"/>
  <c r="C7" i="1"/>
  <c r="C6" i="1"/>
  <c r="C5" i="1"/>
  <c r="C15" i="1" l="1"/>
  <c r="B19" i="1" s="1"/>
  <c r="B26" i="1" s="1"/>
  <c r="B29" i="1" s="1"/>
  <c r="B31" i="1" s="1"/>
  <c r="C27" i="1" s="1"/>
  <c r="C26" i="1" l="1"/>
  <c r="C29" i="1" s="1"/>
  <c r="C30" i="1" s="1"/>
  <c r="C31" i="1" s="1"/>
</calcChain>
</file>

<file path=xl/sharedStrings.xml><?xml version="1.0" encoding="utf-8"?>
<sst xmlns="http://schemas.openxmlformats.org/spreadsheetml/2006/main" count="131" uniqueCount="123">
  <si>
    <t>Cost of Attendance (COA)</t>
  </si>
  <si>
    <t>Pound Sterling</t>
  </si>
  <si>
    <t>US Dollar</t>
  </si>
  <si>
    <t>Room</t>
  </si>
  <si>
    <t>Board</t>
  </si>
  <si>
    <t>Books/materials</t>
  </si>
  <si>
    <t>Travel (with student discount)</t>
  </si>
  <si>
    <t>Personal</t>
  </si>
  <si>
    <t xml:space="preserve">Visa fees </t>
  </si>
  <si>
    <t>Two flights to US</t>
  </si>
  <si>
    <t>Total</t>
  </si>
  <si>
    <t xml:space="preserve">Exchange Rate  £1:$ </t>
  </si>
  <si>
    <t>Total COA is</t>
  </si>
  <si>
    <t>EFA (£)</t>
  </si>
  <si>
    <t>EFA ($)</t>
  </si>
  <si>
    <t>Loan eligibility</t>
  </si>
  <si>
    <t>Stafford Unsubsidised</t>
  </si>
  <si>
    <t>GRAD PLUS</t>
  </si>
  <si>
    <t>COA</t>
  </si>
  <si>
    <t>EFA (other aid)</t>
  </si>
  <si>
    <t>EFC</t>
  </si>
  <si>
    <t>Initial Amount</t>
  </si>
  <si>
    <t>Maximum Amount</t>
  </si>
  <si>
    <t>Please enter the amount you would like to borrow (this may not be more than the Eligible Amount as shown above)</t>
  </si>
  <si>
    <t>Total PLUS loan you may borrow incl fees</t>
  </si>
  <si>
    <t>I would like to borrow the PLUS loan fees</t>
  </si>
  <si>
    <t>Please enter Yes or No</t>
  </si>
  <si>
    <t>Annual Limit</t>
  </si>
  <si>
    <t>Aggregate Limit</t>
  </si>
  <si>
    <t>Unsubsidised and subsidised loans(combined)- including undergraduate loans</t>
  </si>
  <si>
    <t>$20,500</t>
  </si>
  <si>
    <t>$138,500</t>
  </si>
  <si>
    <t>COA=Cost of Attendance</t>
  </si>
  <si>
    <t>EFC=Estimated Financial Contribution</t>
  </si>
  <si>
    <t>EFA=Estimated Financial Assistance</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</si>
  <si>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</si>
  <si>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</si>
  <si>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</si>
  <si>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</si>
  <si>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</si>
  <si>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</si>
  <si>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</si>
  <si>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</si>
  <si>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</si>
  <si>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</si>
  <si>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</si>
  <si>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</si>
  <si>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</si>
  <si>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</si>
  <si>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</si>
  <si>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</si>
  <si>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</si>
  <si>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</si>
  <si>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Unsubsidized Loan</t>
  </si>
  <si>
    <t>Direct PLUS Loan</t>
  </si>
  <si>
    <t>The disbursement dates are as follows:</t>
  </si>
  <si>
    <t xml:space="preserve">This certificate is only valid if printed on school headed paper and signed by the International Funding </t>
  </si>
  <si>
    <t>Coordinator and stamped by the Office stamp.</t>
  </si>
  <si>
    <t>Bao Chu</t>
  </si>
  <si>
    <t>International Funding Coordinator</t>
  </si>
  <si>
    <t>Date Issued</t>
  </si>
  <si>
    <t>Full name</t>
  </si>
  <si>
    <t>1st line of address</t>
  </si>
  <si>
    <t>Post code/ Zip code</t>
  </si>
  <si>
    <t>Country</t>
  </si>
  <si>
    <t>College ID</t>
  </si>
  <si>
    <t>Complete the yellow boxes</t>
  </si>
  <si>
    <t>Tuition fees</t>
  </si>
  <si>
    <t>Postgraduate Student</t>
  </si>
  <si>
    <t>Immigration Health Sub-charge</t>
  </si>
  <si>
    <t>Course Length in years</t>
  </si>
  <si>
    <t xml:space="preserve">Stafford loan origination fees </t>
  </si>
  <si>
    <t>State</t>
  </si>
  <si>
    <t>City</t>
  </si>
  <si>
    <t>Academic year 2017-18</t>
  </si>
  <si>
    <t>Please enter the amount (in GBP or USD, not both) of any scholarships/ grants you are receiving for 2017-2018 academic year</t>
  </si>
  <si>
    <r>
      <t xml:space="preserve">Add </t>
    </r>
    <r>
      <rPr>
        <b/>
        <u/>
        <sz val="12"/>
        <rFont val="Arial"/>
        <family val="2"/>
      </rPr>
      <t>estimated</t>
    </r>
    <r>
      <rPr>
        <b/>
        <sz val="12"/>
        <rFont val="Arial"/>
        <family val="2"/>
      </rPr>
      <t xml:space="preserve"> PLUS loan origination fees</t>
    </r>
  </si>
  <si>
    <t>For Academic Year 2017/18</t>
  </si>
  <si>
    <t>Stafford</t>
  </si>
  <si>
    <t>Plus</t>
  </si>
  <si>
    <t>Term 1</t>
  </si>
  <si>
    <t>Term 2</t>
  </si>
  <si>
    <t>Term 3</t>
  </si>
  <si>
    <t>First Name</t>
  </si>
  <si>
    <t>Surname</t>
  </si>
  <si>
    <t>Social Security No.</t>
  </si>
  <si>
    <t>Course of Study</t>
  </si>
  <si>
    <t xml:space="preserve">Level of Study </t>
  </si>
  <si>
    <t>Section 1 Personal Information</t>
  </si>
  <si>
    <t xml:space="preserve">Date of Birth </t>
  </si>
  <si>
    <t>Will you be in receipt of any bursaries or scholarships during the academic year 2017/18?</t>
  </si>
  <si>
    <t>if Yes please give full details of the source of funding and amounts</t>
  </si>
  <si>
    <t>Section 2 Existing Financial Awards</t>
  </si>
  <si>
    <t>Section 3 Document Checklist</t>
  </si>
  <si>
    <t>Documents prepared</t>
  </si>
  <si>
    <t>Section 4 Declaration</t>
  </si>
  <si>
    <t>I declare that the information I submit to the International Funding Coordinator is to the best of my knowledge true and accurate</t>
  </si>
  <si>
    <t>I understand that the amount RHUL receives will depend on the exchange rate on the day RHUL requests the funds from the US Treasury. If, due to exchange rate fluctuations this means the loans do not cover the full cost of my tuition I will become liable</t>
  </si>
  <si>
    <t>Signed</t>
  </si>
  <si>
    <t xml:space="preserve">Date </t>
  </si>
  <si>
    <t xml:space="preserve">D.O.B. </t>
  </si>
  <si>
    <t>Federal Direct Loan Application Form for 2017/18</t>
  </si>
  <si>
    <t>HOW MUCH YOU CAN BORROW ==&gt;</t>
  </si>
  <si>
    <t>Subsidised</t>
  </si>
  <si>
    <t>Unsubsidised</t>
  </si>
  <si>
    <t>PLUS</t>
  </si>
  <si>
    <t>Approved Loan amounts</t>
  </si>
  <si>
    <t>ISIR checks</t>
  </si>
  <si>
    <t>US Citizen/Eligible Non-citizen</t>
  </si>
  <si>
    <t>SSN match</t>
  </si>
  <si>
    <t>Selective Service</t>
  </si>
  <si>
    <t>HS diploma or equivalent</t>
  </si>
  <si>
    <t>Cleared drug conviction flag</t>
  </si>
  <si>
    <t>Under aggregate limits</t>
  </si>
  <si>
    <t>Dependency status</t>
  </si>
  <si>
    <t>CIP code</t>
  </si>
  <si>
    <t>Gross</t>
  </si>
  <si>
    <t>Net</t>
  </si>
  <si>
    <t xml:space="preserve">US Federal Loans </t>
  </si>
  <si>
    <r>
      <rPr>
        <b/>
        <sz val="18"/>
        <color rgb="FFFF0000"/>
        <rFont val="Calibri"/>
        <family val="2"/>
        <scheme val="minor"/>
      </rPr>
      <t xml:space="preserve">STEP 1 </t>
    </r>
    <r>
      <rPr>
        <b/>
        <sz val="18"/>
        <rFont val="Calibri"/>
        <family val="2"/>
        <scheme val="minor"/>
      </rPr>
      <t xml:space="preserve">: Complete US loan application form </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</si>
  <si>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</si>
  <si>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STEP 3</t>
    </r>
    <r>
      <rPr>
        <b/>
        <sz val="18"/>
        <rFont val="Calibri"/>
        <family val="2"/>
        <scheme val="minor"/>
      </rPr>
      <t xml:space="preserve"> : Ensure your name, DOB &amp; student number on visa letter is accurate</t>
    </r>
  </si>
  <si>
    <r>
      <rPr>
        <b/>
        <sz val="18"/>
        <color rgb="FFFF0000"/>
        <rFont val="Calibri"/>
        <family val="2"/>
        <scheme val="minor"/>
      </rPr>
      <t>STEP 4</t>
    </r>
    <r>
      <rPr>
        <b/>
        <sz val="18"/>
        <rFont val="Calibri"/>
        <family val="2"/>
        <scheme val="minor"/>
      </rPr>
      <t xml:space="preserve"> : Save and send spreadsheet along with the relevant documents to bao.chu@rhul.ac.uk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</si>
</sst>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409]#,##0"/>
    <numFmt numFmtId="166" formatCode="[$$-409]#,##0.00"/>
    <numFmt numFmtId="167" formatCode="[$-809]d\ mmmm\ yyyy;@"/>
  </numFmts>
  <fonts count="29"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sz val="12"/>
      <name val="Arial"/>
      <family val="2"/>
    </font>
    <font>
      <sz val="11"/>
      <name val="Arial"/>
      <family val="2"/>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b/>
      <i/>
      <sz val="10"/>
      <name val="Arial"/>
      <family val="2"/>
    </font>
    <font>
      <b/>
      <sz val="18"/>
      <color theme="1"/>
      <name val="Times New Roman"/>
      <family val="1"/>
    </font>
    <font>
      <i/>
      <sz val="24"/>
      <name val="Arial"/>
      <family val="2"/>
    </font>
    <font>
      <sz val="11"/>
      <color theme="1"/>
      <name val="Arial"/>
      <family val="2"/>
    </font>
    <font>
      <sz val="10"/>
      <name val="Arial"/>
      <family val="2"/>
    </font>
    <font>
      <b/>
      <u/>
      <sz val="12"/>
      <name val="Arial"/>
      <family val="2"/>
    </font>
    <font>
      <b/>
      <sz val="11"/>
      <name val="Arial"/>
      <family val="2"/>
    </font>
    <font>
      <b/>
      <sz val="11"/>
      <color theme="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sz val="28"/>
      <color theme="1"/>
      <name val="Calibri"/>
      <family val="2"/>
      <scheme val="minor"/>
    </font>
    <font>
      <u/>
      <sz val="11"/>
      <color theme="10"/>
      <name val="Calibri"/>
      <family val="2"/>
      <scheme val="minor"/>
    </font>
    <font>
      <b/>
      <sz val="18"/>
      <color theme="10"/>
      <name val="Calibri"/>
      <family val="2"/>
      <scheme val="minor"/>
    </font>
    <font>
      <b/>
      <sz val="1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7" fillId="0" borderId="0"/>
    <xf numFmtId="43" fontId="2" fillId="0" borderId="0" applyFont="0" applyFill="0" applyBorder="0" applyAlignment="0" applyProtection="0"/>
    <xf numFmtId="0" fontId="26" fillId="0" borderId="0" applyNumberFormat="0" applyFill="0" applyBorder="0" applyAlignment="0" applyProtection="0"/>
  </cellStyleXfs>
  <cellXfs count="142">
    <xf numFmtId="0" fontId="0" fillId="0" borderId="0" xfId="0"/>
    <xf numFmtId="0" fontId="1" fillId="0" borderId="0" xfId="0" applyFont="1"/>
    <xf numFmtId="0" fontId="2" fillId="0" borderId="0" xfId="0" applyFont="1"/>
    <xf numFmtId="0" fontId="3" fillId="0" borderId="0" xfId="0" applyFont="1" applyAlignment="1">
      <alignment horizontal="center" wrapText="1"/>
    </xf>
    <xf numFmtId="0" fontId="2" fillId="0" borderId="0" xfId="0" applyFont="1" applyAlignment="1">
      <alignment wrapText="1"/>
    </xf>
    <xf numFmtId="0" fontId="4" fillId="0" borderId="0" xfId="0" applyFont="1"/>
    <xf numFmtId="0" fontId="3" fillId="0" borderId="0" xfId="0" applyFont="1" applyAlignment="1">
      <alignment horizontal="center"/>
    </xf>
    <xf numFmtId="0" fontId="5" fillId="0" borderId="0" xfId="0" applyFont="1"/>
    <xf numFmtId="165" fontId="2" fillId="0" borderId="0" xfId="0" applyNumberFormat="1" applyFont="1" applyBorder="1"/>
    <xf numFmtId="165" fontId="1" fillId="0" borderId="0" xfId="0" applyNumberFormat="1" applyFont="1"/>
    <xf numFmtId="165" fontId="1" fillId="0" borderId="0" xfId="0" applyNumberFormat="1" applyFont="1" applyAlignment="1">
      <alignment horizontal="right"/>
    </xf>
    <xf numFmtId="166" fontId="5" fillId="0" borderId="0" xfId="0" applyNumberFormat="1" applyFont="1"/>
    <xf numFmtId="0" fontId="3" fillId="0" borderId="0" xfId="0" applyFont="1" applyFill="1" applyBorder="1" applyAlignment="1"/>
    <xf numFmtId="0" fontId="3" fillId="0" borderId="0" xfId="0" applyFont="1" applyFill="1" applyBorder="1"/>
    <xf numFmtId="0" fontId="2" fillId="0" borderId="0" xfId="0" applyFont="1" applyFill="1" applyBorder="1" applyAlignment="1"/>
    <xf numFmtId="0" fontId="2" fillId="0" borderId="0" xfId="0" applyFont="1" applyAlignment="1">
      <alignment horizontal="center" wrapText="1"/>
    </xf>
    <xf numFmtId="0" fontId="4" fillId="3" borderId="1" xfId="0" applyFont="1" applyFill="1" applyBorder="1"/>
    <xf numFmtId="0" fontId="3" fillId="3" borderId="0" xfId="0" applyFont="1" applyFill="1" applyAlignment="1">
      <alignment horizontal="right"/>
    </xf>
    <xf numFmtId="165" fontId="3" fillId="3" borderId="0" xfId="0" applyNumberFormat="1" applyFont="1" applyFill="1"/>
    <xf numFmtId="0" fontId="3" fillId="3" borderId="4" xfId="0" applyFont="1" applyFill="1" applyBorder="1" applyAlignment="1">
      <alignment horizontal="right" wrapText="1"/>
    </xf>
    <xf numFmtId="0" fontId="3" fillId="3" borderId="5" xfId="0" applyFont="1" applyFill="1" applyBorder="1" applyAlignment="1">
      <alignment horizontal="right" wrapText="1"/>
    </xf>
    <xf numFmtId="0" fontId="3" fillId="3" borderId="6" xfId="0" applyFont="1" applyFill="1" applyBorder="1" applyAlignment="1">
      <alignment wrapText="1"/>
    </xf>
    <xf numFmtId="0" fontId="3" fillId="3" borderId="1" xfId="0" applyFont="1" applyFill="1" applyBorder="1" applyAlignment="1">
      <alignment horizontal="center" wrapText="1"/>
    </xf>
    <xf numFmtId="0" fontId="3" fillId="3" borderId="8" xfId="0" applyFont="1" applyFill="1" applyBorder="1" applyAlignment="1">
      <alignment horizontal="center" wrapText="1"/>
    </xf>
    <xf numFmtId="0" fontId="3" fillId="3" borderId="2" xfId="0" applyFont="1" applyFill="1" applyBorder="1" applyAlignment="1">
      <alignment horizontal="center" wrapText="1"/>
    </xf>
    <xf numFmtId="0" fontId="3" fillId="3" borderId="9" xfId="0" applyFont="1" applyFill="1" applyBorder="1" applyAlignment="1">
      <alignment wrapText="1"/>
    </xf>
    <xf numFmtId="166" fontId="3" fillId="3" borderId="0" xfId="0" applyNumberFormat="1" applyFont="1" applyFill="1" applyBorder="1"/>
    <xf numFmtId="165" fontId="3" fillId="3" borderId="10" xfId="0" applyNumberFormat="1" applyFont="1" applyFill="1" applyBorder="1"/>
    <xf numFmtId="0" fontId="3" fillId="3" borderId="6" xfId="0" applyFont="1" applyFill="1" applyBorder="1"/>
    <xf numFmtId="0" fontId="3" fillId="3" borderId="7" xfId="0" applyFont="1" applyFill="1" applyBorder="1"/>
    <xf numFmtId="165" fontId="3" fillId="3" borderId="11" xfId="0" applyNumberFormat="1" applyFont="1" applyFill="1" applyBorder="1"/>
    <xf numFmtId="0" fontId="3" fillId="3" borderId="1" xfId="0" applyFont="1" applyFill="1" applyBorder="1" applyAlignment="1"/>
    <xf numFmtId="0" fontId="6" fillId="3" borderId="2" xfId="0" applyFont="1" applyFill="1" applyBorder="1" applyAlignment="1"/>
    <xf numFmtId="0" fontId="13" fillId="0" borderId="2" xfId="0" applyFont="1" applyFill="1" applyBorder="1"/>
    <xf numFmtId="0" fontId="13" fillId="0" borderId="5" xfId="0" applyFont="1" applyFill="1" applyBorder="1"/>
    <xf numFmtId="165" fontId="1" fillId="0" borderId="0" xfId="0" applyNumberFormat="1" applyFont="1" applyFill="1" applyBorder="1"/>
    <xf numFmtId="0" fontId="1" fillId="0" borderId="12" xfId="0" applyFont="1" applyFill="1" applyBorder="1"/>
    <xf numFmtId="165" fontId="1" fillId="0" borderId="12" xfId="0" applyNumberFormat="1" applyFont="1" applyFill="1" applyBorder="1"/>
    <xf numFmtId="0" fontId="16" fillId="0" borderId="0" xfId="0" applyFont="1"/>
    <xf numFmtId="164" fontId="16" fillId="0" borderId="0" xfId="0" applyNumberFormat="1" applyFont="1"/>
    <xf numFmtId="0" fontId="16" fillId="0" borderId="0" xfId="0" applyFont="1" applyAlignment="1">
      <alignment horizontal="center"/>
    </xf>
    <xf numFmtId="165" fontId="16" fillId="0" borderId="0" xfId="0" applyNumberFormat="1" applyFont="1"/>
    <xf numFmtId="3" fontId="16" fillId="0" borderId="0" xfId="0" applyNumberFormat="1" applyFont="1" applyFill="1"/>
    <xf numFmtId="165" fontId="16" fillId="0" borderId="0" xfId="0" applyNumberFormat="1" applyFont="1" applyFill="1" applyAlignment="1">
      <alignment horizontal="right"/>
    </xf>
    <xf numFmtId="0" fontId="16" fillId="0" borderId="0" xfId="0" applyFont="1" applyFill="1"/>
    <xf numFmtId="0" fontId="16" fillId="3" borderId="3" xfId="0" applyFont="1" applyFill="1" applyBorder="1" applyAlignment="1">
      <alignment wrapText="1"/>
    </xf>
    <xf numFmtId="0" fontId="16" fillId="0" borderId="0" xfId="0" applyFont="1" applyAlignment="1">
      <alignment wrapText="1"/>
    </xf>
    <xf numFmtId="0" fontId="16" fillId="0" borderId="9" xfId="0" applyFont="1" applyBorder="1"/>
    <xf numFmtId="165" fontId="16" fillId="0" borderId="10" xfId="0" applyNumberFormat="1" applyFont="1" applyBorder="1"/>
    <xf numFmtId="0" fontId="16" fillId="0" borderId="9" xfId="0" applyFont="1" applyFill="1" applyBorder="1" applyAlignment="1">
      <alignment wrapText="1"/>
    </xf>
    <xf numFmtId="165" fontId="16" fillId="0" borderId="10" xfId="0" applyNumberFormat="1" applyFont="1" applyFill="1" applyBorder="1"/>
    <xf numFmtId="165" fontId="16" fillId="0" borderId="0" xfId="0" applyNumberFormat="1" applyFont="1" applyFill="1"/>
    <xf numFmtId="165" fontId="16" fillId="0" borderId="0" xfId="0" applyNumberFormat="1" applyFont="1" applyBorder="1"/>
    <xf numFmtId="0" fontId="16" fillId="0" borderId="0" xfId="0" applyFont="1" applyFill="1" applyBorder="1"/>
    <xf numFmtId="165" fontId="16" fillId="3" borderId="3" xfId="0" applyNumberFormat="1" applyFont="1" applyFill="1" applyBorder="1"/>
    <xf numFmtId="166" fontId="16" fillId="0" borderId="0" xfId="0" applyNumberFormat="1" applyFont="1"/>
    <xf numFmtId="166" fontId="16" fillId="0" borderId="0" xfId="0" applyNumberFormat="1" applyFont="1" applyFill="1"/>
    <xf numFmtId="0" fontId="16" fillId="0" borderId="0" xfId="0" applyNumberFormat="1" applyFont="1" applyFill="1"/>
    <xf numFmtId="165" fontId="6" fillId="0" borderId="0" xfId="0" applyNumberFormat="1" applyFont="1" applyFill="1" applyBorder="1"/>
    <xf numFmtId="2" fontId="4" fillId="3" borderId="2" xfId="0" applyNumberFormat="1" applyFont="1" applyFill="1" applyBorder="1"/>
    <xf numFmtId="0" fontId="0" fillId="0" borderId="12" xfId="0" applyBorder="1"/>
    <xf numFmtId="0" fontId="0" fillId="0" borderId="12" xfId="0" applyBorder="1" applyAlignment="1">
      <alignment wrapText="1"/>
    </xf>
    <xf numFmtId="0" fontId="0" fillId="5" borderId="12" xfId="0" applyFill="1" applyBorder="1" applyProtection="1">
      <protection locked="0"/>
    </xf>
    <xf numFmtId="164" fontId="0" fillId="5" borderId="12" xfId="0" applyNumberFormat="1" applyFill="1" applyBorder="1" applyProtection="1">
      <protection locked="0"/>
    </xf>
    <xf numFmtId="3" fontId="16" fillId="2" borderId="0" xfId="0" applyNumberFormat="1" applyFont="1" applyFill="1" applyProtection="1">
      <protection locked="0"/>
    </xf>
    <xf numFmtId="1" fontId="4" fillId="2" borderId="7" xfId="0" applyNumberFormat="1" applyFont="1" applyFill="1" applyBorder="1" applyProtection="1">
      <protection locked="0"/>
    </xf>
    <xf numFmtId="165" fontId="16" fillId="2" borderId="0" xfId="0" applyNumberFormat="1" applyFont="1" applyFill="1" applyBorder="1" applyProtection="1">
      <protection locked="0"/>
    </xf>
    <xf numFmtId="165" fontId="3" fillId="2" borderId="0" xfId="0" applyNumberFormat="1" applyFont="1" applyFill="1" applyBorder="1" applyProtection="1">
      <protection locked="0"/>
    </xf>
    <xf numFmtId="165" fontId="3" fillId="2" borderId="10" xfId="0" applyNumberFormat="1" applyFont="1" applyFill="1" applyBorder="1" applyProtection="1">
      <protection locked="0"/>
    </xf>
    <xf numFmtId="0" fontId="5" fillId="2" borderId="2" xfId="0" applyFont="1" applyFill="1" applyBorder="1" applyProtection="1">
      <protection locked="0"/>
    </xf>
    <xf numFmtId="0" fontId="2" fillId="2" borderId="1" xfId="0" applyFont="1" applyFill="1" applyBorder="1" applyAlignment="1" applyProtection="1">
      <alignment horizontal="left"/>
      <protection locked="0"/>
    </xf>
    <xf numFmtId="14" fontId="2" fillId="2" borderId="1" xfId="0" applyNumberFormat="1" applyFont="1" applyFill="1" applyBorder="1" applyAlignment="1" applyProtection="1">
      <alignment horizontal="left"/>
      <protection locked="0"/>
    </xf>
    <xf numFmtId="164" fontId="16" fillId="2" borderId="1" xfId="0" applyNumberFormat="1"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0" fillId="6" borderId="0" xfId="0" applyFill="1" applyProtection="1"/>
    <xf numFmtId="0" fontId="0" fillId="6" borderId="0" xfId="0" applyFill="1" applyBorder="1" applyProtection="1"/>
    <xf numFmtId="0" fontId="0" fillId="6" borderId="12" xfId="0" applyFill="1" applyBorder="1" applyProtection="1"/>
    <xf numFmtId="0" fontId="0" fillId="6" borderId="12" xfId="0" applyFill="1" applyBorder="1" applyAlignment="1" applyProtection="1">
      <alignment wrapText="1"/>
    </xf>
    <xf numFmtId="0" fontId="14" fillId="6" borderId="0" xfId="0" applyFont="1" applyFill="1" applyAlignment="1" applyProtection="1">
      <alignment horizontal="left"/>
    </xf>
    <xf numFmtId="0" fontId="7" fillId="6" borderId="0" xfId="0" applyFont="1" applyFill="1" applyAlignment="1" applyProtection="1">
      <alignment horizontal="center"/>
    </xf>
    <xf numFmtId="0" fontId="14" fillId="6" borderId="0" xfId="0" applyFont="1" applyFill="1" applyAlignment="1" applyProtection="1">
      <alignment horizontal="left" wrapText="1"/>
    </xf>
    <xf numFmtId="49" fontId="7" fillId="6" borderId="0" xfId="0" applyNumberFormat="1" applyFont="1" applyFill="1" applyAlignment="1" applyProtection="1">
      <alignment horizontal="center"/>
    </xf>
    <xf numFmtId="14" fontId="14" fillId="6" borderId="0" xfId="0" applyNumberFormat="1" applyFont="1" applyFill="1" applyAlignment="1" applyProtection="1">
      <alignment horizontal="left"/>
    </xf>
    <xf numFmtId="49" fontId="4" fillId="6" borderId="0" xfId="0" applyNumberFormat="1" applyFont="1" applyFill="1" applyAlignment="1" applyProtection="1">
      <alignment horizontal="center"/>
    </xf>
    <xf numFmtId="0" fontId="4" fillId="6" borderId="0" xfId="0" applyFont="1" applyFill="1" applyAlignment="1" applyProtection="1">
      <alignment horizontal="center"/>
    </xf>
    <xf numFmtId="0" fontId="8" fillId="6" borderId="0" xfId="0" applyFont="1" applyFill="1" applyProtection="1"/>
    <xf numFmtId="0" fontId="9" fillId="6" borderId="0" xfId="0" applyFont="1" applyFill="1" applyAlignment="1" applyProtection="1">
      <alignment horizontal="left"/>
    </xf>
    <xf numFmtId="0" fontId="10" fillId="6" borderId="0" xfId="0" applyFont="1" applyFill="1" applyProtection="1"/>
    <xf numFmtId="0" fontId="11" fillId="6" borderId="12" xfId="0" applyFont="1" applyFill="1" applyBorder="1" applyAlignment="1" applyProtection="1">
      <alignment horizontal="center" vertical="top" wrapText="1"/>
    </xf>
    <xf numFmtId="0" fontId="3" fillId="6" borderId="12"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0" xfId="0" applyFont="1" applyFill="1" applyProtection="1"/>
    <xf numFmtId="167" fontId="3" fillId="6" borderId="12" xfId="0" applyNumberFormat="1" applyFont="1" applyFill="1" applyBorder="1" applyAlignment="1" applyProtection="1">
      <alignment horizontal="center"/>
    </xf>
    <xf numFmtId="167" fontId="3" fillId="6" borderId="0" xfId="0" applyNumberFormat="1" applyFont="1" applyFill="1" applyBorder="1" applyAlignment="1" applyProtection="1">
      <alignment horizontal="center"/>
    </xf>
    <xf numFmtId="0" fontId="12" fillId="6" borderId="0" xfId="0" applyFont="1" applyFill="1" applyProtection="1"/>
    <xf numFmtId="0" fontId="5" fillId="6" borderId="0" xfId="0" applyFont="1" applyFill="1" applyProtection="1"/>
    <xf numFmtId="0" fontId="12" fillId="6" borderId="0" xfId="0" applyNumberFormat="1" applyFont="1" applyFill="1" applyProtection="1"/>
    <xf numFmtId="164" fontId="3" fillId="6" borderId="12" xfId="0" applyNumberFormat="1" applyFont="1" applyFill="1" applyBorder="1" applyAlignment="1" applyProtection="1">
      <alignment horizontal="center"/>
    </xf>
    <xf numFmtId="164" fontId="3" fillId="6" borderId="0" xfId="0" applyNumberFormat="1" applyFont="1" applyFill="1" applyBorder="1" applyAlignment="1" applyProtection="1">
      <alignment horizontal="center"/>
    </xf>
    <xf numFmtId="0" fontId="11" fillId="6" borderId="0" xfId="0" applyFont="1" applyFill="1" applyProtection="1"/>
    <xf numFmtId="0" fontId="11" fillId="6" borderId="12" xfId="0" applyNumberFormat="1" applyFont="1" applyFill="1" applyBorder="1" applyAlignment="1" applyProtection="1">
      <alignment horizontal="center"/>
    </xf>
    <xf numFmtId="0" fontId="11" fillId="6" borderId="0" xfId="0" applyNumberFormat="1" applyFont="1" applyFill="1" applyBorder="1" applyAlignment="1" applyProtection="1">
      <alignment horizontal="center"/>
    </xf>
    <xf numFmtId="166" fontId="3" fillId="6" borderId="12" xfId="0" applyNumberFormat="1" applyFont="1" applyFill="1" applyBorder="1" applyAlignment="1" applyProtection="1">
      <alignment horizontal="center"/>
      <protection locked="0"/>
    </xf>
    <xf numFmtId="166" fontId="3" fillId="6" borderId="0" xfId="0" applyNumberFormat="1" applyFont="1" applyFill="1" applyBorder="1" applyAlignment="1" applyProtection="1">
      <alignment horizontal="center"/>
    </xf>
    <xf numFmtId="0" fontId="11" fillId="6" borderId="13" xfId="0" applyFont="1" applyFill="1" applyBorder="1" applyAlignment="1" applyProtection="1">
      <alignment horizontal="center" vertical="top" wrapText="1"/>
    </xf>
    <xf numFmtId="0" fontId="0" fillId="6" borderId="0" xfId="0" applyNumberFormat="1" applyFill="1" applyProtection="1"/>
    <xf numFmtId="0" fontId="0" fillId="6" borderId="12" xfId="0" applyNumberFormat="1" applyFill="1" applyBorder="1" applyProtection="1"/>
    <xf numFmtId="0" fontId="20" fillId="6" borderId="12" xfId="0" applyFont="1" applyFill="1" applyBorder="1" applyProtection="1"/>
    <xf numFmtId="166" fontId="19" fillId="6" borderId="12" xfId="0" applyNumberFormat="1" applyFont="1" applyFill="1" applyBorder="1" applyAlignment="1" applyProtection="1">
      <alignment horizontal="center"/>
    </xf>
    <xf numFmtId="0" fontId="3" fillId="6" borderId="12" xfId="0" applyFont="1" applyFill="1" applyBorder="1" applyProtection="1">
      <protection locked="0"/>
    </xf>
    <xf numFmtId="166" fontId="3" fillId="6" borderId="12" xfId="0" applyNumberFormat="1" applyFont="1" applyFill="1" applyBorder="1" applyProtection="1"/>
    <xf numFmtId="0" fontId="3" fillId="6" borderId="13" xfId="0" applyFont="1" applyFill="1" applyBorder="1" applyAlignment="1" applyProtection="1">
      <alignment horizontal="center"/>
    </xf>
    <xf numFmtId="0" fontId="11" fillId="6" borderId="0" xfId="0" applyFont="1" applyFill="1" applyBorder="1" applyAlignment="1" applyProtection="1">
      <alignment horizontal="center" vertical="top" wrapText="1"/>
    </xf>
    <xf numFmtId="167" fontId="12" fillId="6" borderId="0" xfId="0" applyNumberFormat="1" applyFont="1" applyFill="1" applyAlignment="1" applyProtection="1">
      <alignment horizontal="left"/>
    </xf>
    <xf numFmtId="0" fontId="0" fillId="0" borderId="12" xfId="0" applyFill="1" applyBorder="1" applyAlignment="1">
      <alignment horizontal="center"/>
    </xf>
    <xf numFmtId="0" fontId="0" fillId="7" borderId="0" xfId="0" applyFill="1" applyProtection="1"/>
    <xf numFmtId="165" fontId="0" fillId="4" borderId="12" xfId="0" applyNumberFormat="1" applyFill="1" applyBorder="1" applyProtection="1">
      <protection locked="0"/>
    </xf>
    <xf numFmtId="0" fontId="27" fillId="6" borderId="3" xfId="3" applyFont="1" applyFill="1" applyBorder="1" applyAlignment="1" applyProtection="1">
      <alignment horizontal="left" vertical="top" wrapText="1"/>
    </xf>
    <xf numFmtId="0" fontId="27" fillId="6" borderId="4" xfId="3" applyFont="1" applyFill="1" applyBorder="1" applyAlignment="1" applyProtection="1">
      <alignment horizontal="left" vertical="top" wrapText="1"/>
    </xf>
    <xf numFmtId="0" fontId="27" fillId="6" borderId="5" xfId="3" applyFont="1" applyFill="1" applyBorder="1" applyAlignment="1" applyProtection="1">
      <alignment horizontal="left" vertical="top" wrapText="1"/>
    </xf>
    <xf numFmtId="0" fontId="27" fillId="6" borderId="9" xfId="3" applyFont="1" applyFill="1" applyBorder="1" applyAlignment="1" applyProtection="1">
      <alignment horizontal="left" vertical="top" wrapText="1"/>
    </xf>
    <xf numFmtId="0" fontId="27" fillId="6" borderId="0" xfId="3" applyFont="1" applyFill="1" applyBorder="1" applyAlignment="1" applyProtection="1">
      <alignment horizontal="left" vertical="top" wrapText="1"/>
    </xf>
    <xf numFmtId="0" fontId="27" fillId="6" borderId="10" xfId="3" applyFont="1" applyFill="1" applyBorder="1" applyAlignment="1" applyProtection="1">
      <alignment horizontal="left" vertical="top" wrapText="1"/>
    </xf>
    <xf numFmtId="0" fontId="27" fillId="6" borderId="6" xfId="3" applyFont="1" applyFill="1" applyBorder="1" applyAlignment="1" applyProtection="1">
      <alignment horizontal="left" vertical="top" wrapText="1"/>
    </xf>
    <xf numFmtId="0" fontId="27" fillId="6" borderId="7" xfId="3" applyFont="1" applyFill="1" applyBorder="1" applyAlignment="1" applyProtection="1">
      <alignment horizontal="left" vertical="top" wrapText="1"/>
    </xf>
    <xf numFmtId="0" fontId="27" fillId="6" borderId="11" xfId="3" applyFont="1" applyFill="1" applyBorder="1" applyAlignment="1" applyProtection="1">
      <alignment horizontal="left" vertical="top" wrapText="1"/>
    </xf>
    <xf numFmtId="0" fontId="25" fillId="6" borderId="12" xfId="0" applyFont="1" applyFill="1" applyBorder="1" applyAlignment="1" applyProtection="1">
      <alignment horizontal="center"/>
    </xf>
    <xf numFmtId="0" fontId="23" fillId="0" borderId="12" xfId="0" applyFont="1" applyBorder="1" applyAlignment="1" applyProtection="1">
      <alignment horizontal="left" vertical="top" wrapText="1"/>
    </xf>
    <xf numFmtId="0" fontId="0" fillId="3" borderId="12" xfId="0" applyFill="1" applyBorder="1" applyAlignment="1" applyProtection="1">
      <alignment horizontal="center"/>
    </xf>
    <xf numFmtId="0" fontId="21" fillId="6" borderId="0" xfId="0" applyFont="1" applyFill="1" applyAlignment="1" applyProtection="1">
      <alignment horizontal="left"/>
    </xf>
    <xf numFmtId="0" fontId="15" fillId="2" borderId="0" xfId="0" applyFont="1" applyFill="1" applyAlignment="1">
      <alignment horizontal="center" vertical="center"/>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2"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3" borderId="9"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4">
    <cellStyle name="Comma 2" xfId="2"/>
    <cellStyle name="Hyperlink" xfId="3" builtinId="8"/>
    <cellStyle name="Normal" xfId="0" builtinId="0"/>
    <cellStyle name="Normal 2" xfId="1"/>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609578</xdr:colOff>
      <xdr:row>4</xdr:row>
      <xdr:rowOff>130689</xdr:rowOff>
    </xdr:from>
    <xdr:to>
      <xdr:col>14</xdr:col>
      <xdr:colOff>9526</xdr:colOff>
      <xdr:row>12</xdr:row>
      <xdr:rowOff>133845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180975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2362200</xdr:colOff>
          <xdr:row>17</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Evidence of Selective Service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571500</xdr:rowOff>
        </xdr:from>
        <xdr:to>
          <xdr:col>1</xdr:col>
          <xdr:colOff>1914525</xdr:colOff>
          <xdr:row>19</xdr:row>
          <xdr:rowOff>781050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20</xdr:row>
          <xdr:rowOff>895350</xdr:rowOff>
        </xdr:from>
        <xdr:to>
          <xdr:col>1</xdr:col>
          <xdr:colOff>1914525</xdr:colOff>
          <xdr:row>20</xdr:row>
          <xdr:rowOff>1104900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1685924</xdr:colOff>
      <xdr:row>0</xdr:row>
      <xdr:rowOff>0</xdr:rowOff>
    </xdr:from>
    <xdr:to>
      <xdr:col>5</xdr:col>
      <xdr:colOff>4481</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799" y="0"/>
          <a:ext cx="2307151" cy="1154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6</xdr:row>
          <xdr:rowOff>114300</xdr:rowOff>
        </xdr:from>
        <xdr:to>
          <xdr:col>1</xdr:col>
          <xdr:colOff>1323975</xdr:colOff>
          <xdr:row>6</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114300</xdr:rowOff>
        </xdr:from>
        <xdr:to>
          <xdr:col>1</xdr:col>
          <xdr:colOff>1323975</xdr:colOff>
          <xdr:row>7</xdr:row>
          <xdr:rowOff>323850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xdr:row>
          <xdr:rowOff>114300</xdr:rowOff>
        </xdr:from>
        <xdr:to>
          <xdr:col>1</xdr:col>
          <xdr:colOff>1323975</xdr:colOff>
          <xdr:row>8</xdr:row>
          <xdr:rowOff>323850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xdr:row>
          <xdr:rowOff>114300</xdr:rowOff>
        </xdr:from>
        <xdr:to>
          <xdr:col>1</xdr:col>
          <xdr:colOff>1323975</xdr:colOff>
          <xdr:row>9</xdr:row>
          <xdr:rowOff>323850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10</xdr:row>
          <xdr:rowOff>114300</xdr:rowOff>
        </xdr:from>
        <xdr:to>
          <xdr:col>1</xdr:col>
          <xdr:colOff>1323975</xdr:colOff>
          <xdr:row>10</xdr:row>
          <xdr:rowOff>323850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114300</xdr:rowOff>
        </xdr:from>
        <xdr:to>
          <xdr:col>1</xdr:col>
          <xdr:colOff>1323975</xdr:colOff>
          <xdr:row>11</xdr:row>
          <xdr:rowOff>323850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12</xdr:row>
          <xdr:rowOff>114300</xdr:rowOff>
        </xdr:from>
        <xdr:to>
          <xdr:col>1</xdr:col>
          <xdr:colOff>1323975</xdr:colOff>
          <xdr:row>12</xdr:row>
          <xdr:rowOff>323850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D15:E23" headerRowCount="0" totalsRowShown="0" headerRowDxfId="8" dataDxfId="6" headerRowBorderDxfId="7" tableBorderDxfId="5" totalsRowBorderDxfId="4">
  <tableColumns count="2">
    <tableColumn id="1" name="Column1" headerRowDxfId="3" dataDxfId="2"/>
    <tableColumn id="2"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tabSelected="1" workbookViewId="0">
      <selection activeCell="B12" sqref="B12:E16"/>
    </sheetView>
  </sheetViews>
  <sheetFormatPr defaultRowHeight="15" x14ac:dyDescent="0.25"/>
  <cols>
    <col min="1" max="16384" width="9.140625" style="116"/>
  </cols>
  <sheetData>
    <row r="3" spans="2:14" ht="15" customHeight="1" x14ac:dyDescent="0.25">
      <c r="B3" s="127" t="s">
        <v>118</v>
      </c>
      <c r="C3" s="127"/>
      <c r="D3" s="127"/>
      <c r="E3" s="127"/>
      <c r="F3" s="127"/>
      <c r="G3" s="127"/>
      <c r="H3" s="127"/>
      <c r="I3" s="127"/>
      <c r="J3" s="127"/>
      <c r="K3" s="127"/>
      <c r="L3" s="127"/>
      <c r="M3" s="127"/>
      <c r="N3" s="127"/>
    </row>
    <row r="4" spans="2:14" ht="15" customHeight="1" x14ac:dyDescent="0.25">
      <c r="B4" s="127"/>
      <c r="C4" s="127"/>
      <c r="D4" s="127"/>
      <c r="E4" s="127"/>
      <c r="F4" s="127"/>
      <c r="G4" s="127"/>
      <c r="H4" s="127"/>
      <c r="I4" s="127"/>
      <c r="J4" s="127"/>
      <c r="K4" s="127"/>
      <c r="L4" s="127"/>
      <c r="M4" s="127"/>
      <c r="N4" s="127"/>
    </row>
    <row r="6" spans="2:14" x14ac:dyDescent="0.25">
      <c r="B6" s="118" t="s">
        <v>119</v>
      </c>
      <c r="C6" s="119"/>
      <c r="D6" s="119"/>
      <c r="E6" s="120"/>
    </row>
    <row r="7" spans="2:14" x14ac:dyDescent="0.25">
      <c r="B7" s="121"/>
      <c r="C7" s="122"/>
      <c r="D7" s="122"/>
      <c r="E7" s="123"/>
    </row>
    <row r="8" spans="2:14" x14ac:dyDescent="0.25">
      <c r="B8" s="121"/>
      <c r="C8" s="122"/>
      <c r="D8" s="122"/>
      <c r="E8" s="123"/>
    </row>
    <row r="9" spans="2:14" x14ac:dyDescent="0.25">
      <c r="B9" s="121"/>
      <c r="C9" s="122"/>
      <c r="D9" s="122"/>
      <c r="E9" s="123"/>
    </row>
    <row r="10" spans="2:14" x14ac:dyDescent="0.25">
      <c r="B10" s="124"/>
      <c r="C10" s="125"/>
      <c r="D10" s="125"/>
      <c r="E10" s="126"/>
    </row>
    <row r="12" spans="2:14" x14ac:dyDescent="0.25">
      <c r="B12" s="118" t="s">
        <v>120</v>
      </c>
      <c r="C12" s="119"/>
      <c r="D12" s="119"/>
      <c r="E12" s="120"/>
    </row>
    <row r="13" spans="2:14" x14ac:dyDescent="0.25">
      <c r="B13" s="121"/>
      <c r="C13" s="122"/>
      <c r="D13" s="122"/>
      <c r="E13" s="123"/>
    </row>
    <row r="14" spans="2:14" x14ac:dyDescent="0.25">
      <c r="B14" s="121"/>
      <c r="C14" s="122"/>
      <c r="D14" s="122"/>
      <c r="E14" s="123"/>
    </row>
    <row r="15" spans="2:14" x14ac:dyDescent="0.25">
      <c r="B15" s="121"/>
      <c r="C15" s="122"/>
      <c r="D15" s="122"/>
      <c r="E15" s="123"/>
    </row>
    <row r="16" spans="2:14" x14ac:dyDescent="0.25">
      <c r="B16" s="124"/>
      <c r="C16" s="125"/>
      <c r="D16" s="125"/>
      <c r="E16" s="126"/>
    </row>
    <row r="18" spans="2:5" x14ac:dyDescent="0.25">
      <c r="B18" s="118" t="s">
        <v>121</v>
      </c>
      <c r="C18" s="119"/>
      <c r="D18" s="119"/>
      <c r="E18" s="120"/>
    </row>
    <row r="19" spans="2:5" x14ac:dyDescent="0.25">
      <c r="B19" s="121"/>
      <c r="C19" s="122"/>
      <c r="D19" s="122"/>
      <c r="E19" s="123"/>
    </row>
    <row r="20" spans="2:5" x14ac:dyDescent="0.25">
      <c r="B20" s="121"/>
      <c r="C20" s="122"/>
      <c r="D20" s="122"/>
      <c r="E20" s="123"/>
    </row>
    <row r="21" spans="2:5" x14ac:dyDescent="0.25">
      <c r="B21" s="121"/>
      <c r="C21" s="122"/>
      <c r="D21" s="122"/>
      <c r="E21" s="123"/>
    </row>
    <row r="22" spans="2:5" ht="39" customHeight="1" x14ac:dyDescent="0.25">
      <c r="B22" s="124"/>
      <c r="C22" s="125"/>
      <c r="D22" s="125"/>
      <c r="E22" s="126"/>
    </row>
    <row r="24" spans="2:5" x14ac:dyDescent="0.25">
      <c r="B24" s="128" t="s">
        <v>122</v>
      </c>
      <c r="C24" s="128"/>
      <c r="D24" s="128"/>
      <c r="E24" s="128"/>
    </row>
    <row r="25" spans="2:5" x14ac:dyDescent="0.25">
      <c r="B25" s="128"/>
      <c r="C25" s="128"/>
      <c r="D25" s="128"/>
      <c r="E25" s="128"/>
    </row>
    <row r="26" spans="2:5" x14ac:dyDescent="0.25">
      <c r="B26" s="128"/>
      <c r="C26" s="128"/>
      <c r="D26" s="128"/>
      <c r="E26" s="128"/>
    </row>
    <row r="27" spans="2:5" x14ac:dyDescent="0.25">
      <c r="B27" s="128"/>
      <c r="C27" s="128"/>
      <c r="D27" s="128"/>
      <c r="E27" s="128"/>
    </row>
    <row r="28" spans="2:5" ht="36.75" customHeight="1" x14ac:dyDescent="0.25">
      <c r="B28" s="128"/>
      <c r="C28" s="128"/>
      <c r="D28" s="128"/>
      <c r="E28" s="128"/>
    </row>
  </sheetData>
  <sheetProtection algorithmName="SHA-512" hashValue="QfFPTCA0JUgl85/GaPt+/feMTMulnkJ5hOJkgei3j+8yeehrCmtHa5eBLG92L454ab6d3aSUGqFEs2Tr9yPtwg==" saltValue="CvqshCCMJUNNdi0Bs1t6vQ==" spinCount="100000" sheet="1" objects="1" scenarios="1"/>
  <mergeCells count="5">
    <mergeCell ref="B6:E10"/>
    <mergeCell ref="B12:E16"/>
    <mergeCell ref="B3:N4"/>
    <mergeCell ref="B18:E22"/>
    <mergeCell ref="B24:E28"/>
  </mergeCells>
  <hyperlinks>
    <hyperlink ref="B6:E10" location="'Step 1 US loan application form'!A1" display="STEP 1 : Complete US loan application form "/>
    <hyperlink ref="B12:E16" location="'Step 2 COA'!A1" display="STEP 2 : Complete Cost of Attendance"/>
    <hyperlink ref="B18:E22" location="'Step 3 Visa Letter'!A1" display="STEP 3 : Ensure your name, DOB &amp; student number on visa letter is accurat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L23"/>
  <sheetViews>
    <sheetView zoomScaleNormal="100" workbookViewId="0">
      <selection activeCell="B3" sqref="B3"/>
    </sheetView>
  </sheetViews>
  <sheetFormatPr defaultRowHeight="15" x14ac:dyDescent="0.25"/>
  <cols>
    <col min="1" max="1" width="24.140625" style="75" bestFit="1" customWidth="1"/>
    <col min="2" max="2" width="51.28515625" style="75" customWidth="1"/>
    <col min="3" max="3" width="11.7109375" style="75" customWidth="1"/>
    <col min="4" max="16384" width="9.140625" style="75"/>
  </cols>
  <sheetData>
    <row r="1" spans="1:12" ht="23.25" x14ac:dyDescent="0.35">
      <c r="A1" s="130" t="s">
        <v>101</v>
      </c>
      <c r="B1" s="130"/>
      <c r="C1" s="130"/>
    </row>
    <row r="2" spans="1:12" x14ac:dyDescent="0.25">
      <c r="A2" s="129" t="s">
        <v>88</v>
      </c>
      <c r="B2" s="129"/>
    </row>
    <row r="3" spans="1:12" x14ac:dyDescent="0.25">
      <c r="A3" s="77" t="s">
        <v>83</v>
      </c>
      <c r="B3" s="62"/>
      <c r="E3" s="76"/>
      <c r="F3" s="76"/>
      <c r="G3" s="76"/>
      <c r="H3" s="76"/>
      <c r="I3" s="76"/>
      <c r="J3" s="76"/>
    </row>
    <row r="4" spans="1:12" x14ac:dyDescent="0.25">
      <c r="A4" s="77" t="s">
        <v>84</v>
      </c>
      <c r="B4" s="62"/>
      <c r="E4" s="76"/>
      <c r="F4" s="76"/>
      <c r="G4" s="76"/>
      <c r="H4" s="76"/>
      <c r="I4" s="76"/>
      <c r="J4" s="76"/>
    </row>
    <row r="5" spans="1:12" x14ac:dyDescent="0.25">
      <c r="A5" s="77" t="s">
        <v>89</v>
      </c>
      <c r="B5" s="62"/>
      <c r="E5" s="76"/>
      <c r="F5" s="76"/>
      <c r="G5" s="76"/>
      <c r="H5" s="76"/>
      <c r="I5" s="76"/>
      <c r="J5" s="76"/>
    </row>
    <row r="6" spans="1:12" x14ac:dyDescent="0.25">
      <c r="A6" s="77" t="s">
        <v>85</v>
      </c>
      <c r="B6" s="62"/>
      <c r="E6" s="76"/>
      <c r="F6" s="76"/>
      <c r="G6" s="76"/>
      <c r="H6" s="76"/>
      <c r="I6" s="76"/>
      <c r="J6" s="76"/>
    </row>
    <row r="7" spans="1:12" x14ac:dyDescent="0.25">
      <c r="A7" s="77" t="s">
        <v>65</v>
      </c>
      <c r="B7" s="62"/>
      <c r="E7" s="76"/>
      <c r="F7" s="76"/>
      <c r="G7" s="76"/>
      <c r="H7" s="76"/>
      <c r="I7" s="76"/>
      <c r="J7" s="76"/>
    </row>
    <row r="8" spans="1:12" x14ac:dyDescent="0.25">
      <c r="A8" s="77" t="s">
        <v>86</v>
      </c>
      <c r="B8" s="62"/>
      <c r="E8" s="76"/>
      <c r="F8" s="76"/>
      <c r="G8" s="76"/>
      <c r="H8" s="76"/>
      <c r="I8" s="76"/>
      <c r="J8" s="76"/>
    </row>
    <row r="9" spans="1:12" x14ac:dyDescent="0.25">
      <c r="A9" s="77" t="s">
        <v>87</v>
      </c>
      <c r="B9" s="62"/>
      <c r="E9" s="76"/>
      <c r="F9" s="76"/>
      <c r="G9" s="76"/>
      <c r="H9" s="76"/>
      <c r="I9" s="76"/>
      <c r="J9" s="76"/>
    </row>
    <row r="10" spans="1:12" x14ac:dyDescent="0.25">
      <c r="A10" s="129" t="s">
        <v>92</v>
      </c>
      <c r="B10" s="129"/>
      <c r="E10" s="76"/>
      <c r="F10" s="76"/>
      <c r="G10" s="76"/>
      <c r="H10" s="76"/>
      <c r="I10" s="76"/>
      <c r="J10" s="76"/>
    </row>
    <row r="11" spans="1:12" ht="60" x14ac:dyDescent="0.25">
      <c r="A11" s="78" t="s">
        <v>90</v>
      </c>
      <c r="B11" s="62"/>
      <c r="D11" s="76"/>
      <c r="E11" s="76"/>
      <c r="F11" s="76"/>
      <c r="G11" s="76"/>
      <c r="H11" s="76"/>
      <c r="I11" s="76"/>
      <c r="J11" s="76"/>
      <c r="K11" s="76"/>
      <c r="L11" s="76"/>
    </row>
    <row r="12" spans="1:12" ht="45" x14ac:dyDescent="0.25">
      <c r="A12" s="78" t="s">
        <v>91</v>
      </c>
      <c r="B12" s="62"/>
      <c r="D12" s="76"/>
      <c r="E12" s="76"/>
      <c r="F12" s="76"/>
      <c r="G12" s="76"/>
      <c r="H12" s="76"/>
      <c r="I12" s="76"/>
      <c r="J12" s="76"/>
      <c r="K12" s="76"/>
      <c r="L12" s="76"/>
    </row>
    <row r="13" spans="1:12" x14ac:dyDescent="0.25">
      <c r="A13" s="129" t="s">
        <v>93</v>
      </c>
      <c r="B13" s="129"/>
      <c r="D13" s="76"/>
      <c r="E13" s="76"/>
      <c r="F13" s="76"/>
      <c r="G13" s="76"/>
      <c r="H13" s="76"/>
      <c r="I13" s="76"/>
      <c r="J13" s="76"/>
      <c r="K13" s="76"/>
      <c r="L13" s="76"/>
    </row>
    <row r="14" spans="1:12" x14ac:dyDescent="0.25">
      <c r="A14" s="77" t="s">
        <v>94</v>
      </c>
      <c r="B14" s="62"/>
      <c r="D14" s="76"/>
      <c r="E14" s="76"/>
      <c r="F14" s="76"/>
      <c r="G14" s="76"/>
      <c r="H14" s="76"/>
      <c r="I14" s="76"/>
      <c r="J14" s="76"/>
      <c r="K14" s="76"/>
      <c r="L14" s="76"/>
    </row>
    <row r="15" spans="1:12" x14ac:dyDescent="0.25">
      <c r="A15" s="77"/>
      <c r="B15" s="62"/>
      <c r="D15" s="76"/>
      <c r="E15" s="76"/>
      <c r="F15" s="76"/>
      <c r="G15" s="76"/>
      <c r="H15" s="76"/>
      <c r="I15" s="76"/>
      <c r="J15" s="76"/>
      <c r="K15" s="76"/>
      <c r="L15" s="76"/>
    </row>
    <row r="16" spans="1:12" x14ac:dyDescent="0.25">
      <c r="A16" s="77"/>
      <c r="B16" s="62"/>
      <c r="D16" s="76"/>
      <c r="E16" s="76"/>
      <c r="F16" s="76"/>
      <c r="G16" s="76"/>
      <c r="H16" s="76"/>
      <c r="I16" s="76"/>
      <c r="J16" s="76"/>
      <c r="K16" s="76"/>
      <c r="L16" s="76"/>
    </row>
    <row r="17" spans="1:12" x14ac:dyDescent="0.25">
      <c r="A17" s="77"/>
      <c r="B17" s="62"/>
      <c r="D17" s="76"/>
      <c r="E17" s="76"/>
      <c r="F17" s="76"/>
      <c r="G17" s="76"/>
      <c r="H17" s="76"/>
      <c r="I17" s="76"/>
      <c r="J17" s="76"/>
      <c r="K17" s="76"/>
      <c r="L17" s="76"/>
    </row>
    <row r="18" spans="1:12" x14ac:dyDescent="0.25">
      <c r="A18" s="77"/>
      <c r="B18" s="62"/>
      <c r="D18" s="76"/>
      <c r="E18" s="76"/>
      <c r="F18" s="76"/>
      <c r="G18" s="76"/>
      <c r="H18" s="76"/>
      <c r="I18" s="76"/>
      <c r="J18" s="76"/>
      <c r="K18" s="76"/>
      <c r="L18" s="76"/>
    </row>
    <row r="19" spans="1:12" x14ac:dyDescent="0.25">
      <c r="A19" s="129" t="s">
        <v>95</v>
      </c>
      <c r="B19" s="129"/>
      <c r="D19" s="76"/>
      <c r="E19" s="76"/>
      <c r="F19" s="76"/>
      <c r="G19" s="76"/>
      <c r="H19" s="76"/>
      <c r="I19" s="76"/>
      <c r="J19" s="76"/>
      <c r="K19" s="76"/>
      <c r="L19" s="76"/>
    </row>
    <row r="20" spans="1:12" ht="90" customHeight="1" x14ac:dyDescent="0.25">
      <c r="A20" s="78" t="s">
        <v>96</v>
      </c>
      <c r="B20" s="62"/>
      <c r="D20" s="76"/>
      <c r="E20" s="76"/>
      <c r="F20" s="76"/>
      <c r="G20" s="76"/>
      <c r="H20" s="76"/>
      <c r="I20" s="76"/>
      <c r="J20" s="76"/>
      <c r="K20" s="76"/>
      <c r="L20" s="76"/>
    </row>
    <row r="21" spans="1:12" ht="165" customHeight="1" x14ac:dyDescent="0.25">
      <c r="A21" s="78" t="s">
        <v>97</v>
      </c>
      <c r="B21" s="62"/>
      <c r="G21" s="76"/>
      <c r="H21" s="76"/>
      <c r="I21" s="76"/>
      <c r="J21" s="76"/>
      <c r="K21" s="76"/>
      <c r="L21" s="76"/>
    </row>
    <row r="22" spans="1:12" x14ac:dyDescent="0.25">
      <c r="A22" s="77" t="s">
        <v>98</v>
      </c>
      <c r="B22" s="62"/>
    </row>
    <row r="23" spans="1:12" x14ac:dyDescent="0.25">
      <c r="A23" s="77" t="s">
        <v>99</v>
      </c>
      <c r="B23" s="63"/>
    </row>
  </sheetData>
  <sheetProtection algorithmName="SHA-512" hashValue="RIbUvwOVYhNOwaG/va70qg/XIJEajFGRArb3uirmPfGx8XWrMgn/93NWToFHNT8i6mynurBUQY04+m4rXCIN1Q==" saltValue="FP+ZEBA+QMxUPafRILGxRQ==" spinCount="100000" sheet="1" objects="1" scenarios="1"/>
  <mergeCells count="5">
    <mergeCell ref="A2:B2"/>
    <mergeCell ref="A1:C1"/>
    <mergeCell ref="A10:B10"/>
    <mergeCell ref="A13:B13"/>
    <mergeCell ref="A19:B19"/>
  </mergeCells>
  <dataValidations count="8">
    <dataValidation allowBlank="1" showInputMessage="1" showErrorMessage="1" prompt="Starting with 100...." sqref="B7"/>
    <dataValidation allowBlank="1" showInputMessage="1" showErrorMessage="1" prompt="(DD/MM/YY)" sqref="B5"/>
    <dataValidation type="list" showInputMessage="1" showErrorMessage="1" prompt="Select level of study from the drop down list" sqref="B9">
      <formula1>"Undergraduate i.e. BA/BSc, Postgraduate Taught i.e. MA/MSc, Postgraduate Research i.e. MPhil/PhD"</formula1>
    </dataValidation>
    <dataValidation type="list" showInputMessage="1" showErrorMessage="1" prompt="Select an option" sqref="B11">
      <formula1>"Yes, No"</formula1>
    </dataValidation>
    <dataValidation allowBlank="1" showInputMessage="1" showErrorMessage="1" prompt="Enter degree course" sqref="B8"/>
    <dataValidation allowBlank="1" showInputMessage="1" showErrorMessage="1" prompt="Enter Full Name" sqref="B22"/>
    <dataValidation type="date" allowBlank="1" showInputMessage="1" showErrorMessage="1" prompt="DD/MM/YY" sqref="B23">
      <formula1>42736</formula1>
      <formula2>43466</formula2>
    </dataValidation>
    <dataValidation allowBlank="1" showInputMessage="1" showErrorMessage="1" prompt="No hyphens or spaces" sqref="B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0</xdr:colOff>
                    <xdr:row>12</xdr:row>
                    <xdr:rowOff>171450</xdr:rowOff>
                  </from>
                  <to>
                    <xdr:col>1</xdr:col>
                    <xdr:colOff>2362200</xdr:colOff>
                    <xdr:row>13</xdr:row>
                    <xdr:rowOff>180975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13</xdr:row>
                    <xdr:rowOff>171450</xdr:rowOff>
                  </from>
                  <to>
                    <xdr:col>1</xdr:col>
                    <xdr:colOff>2362200</xdr:colOff>
                    <xdr:row>14</xdr:row>
                    <xdr:rowOff>180975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0</xdr:colOff>
                    <xdr:row>14</xdr:row>
                    <xdr:rowOff>171450</xdr:rowOff>
                  </from>
                  <to>
                    <xdr:col>1</xdr:col>
                    <xdr:colOff>2362200</xdr:colOff>
                    <xdr:row>15</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0</xdr:colOff>
                    <xdr:row>15</xdr:row>
                    <xdr:rowOff>171450</xdr:rowOff>
                  </from>
                  <to>
                    <xdr:col>1</xdr:col>
                    <xdr:colOff>2362200</xdr:colOff>
                    <xdr:row>16</xdr:row>
                    <xdr:rowOff>180975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0</xdr:colOff>
                    <xdr:row>16</xdr:row>
                    <xdr:rowOff>171450</xdr:rowOff>
                  </from>
                  <to>
                    <xdr:col>1</xdr:col>
                    <xdr:colOff>2362200</xdr:colOff>
                    <xdr:row>17</xdr:row>
                    <xdr:rowOff>180975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1047750</xdr:colOff>
                    <xdr:row>19</xdr:row>
                    <xdr:rowOff>571500</xdr:rowOff>
                  </from>
                  <to>
                    <xdr:col>1</xdr:col>
                    <xdr:colOff>1914525</xdr:colOff>
                    <xdr:row>19</xdr:row>
                    <xdr:rowOff>781050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1047750</xdr:colOff>
                    <xdr:row>20</xdr:row>
                    <xdr:rowOff>895350</xdr:rowOff>
                  </from>
                  <to>
                    <xdr:col>1</xdr:col>
                    <xdr:colOff>1914525</xdr:colOff>
                    <xdr:row>20</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55"/>
  <sheetViews>
    <sheetView zoomScale="80" zoomScaleNormal="80" workbookViewId="0">
      <selection activeCell="C36" sqref="C36"/>
    </sheetView>
  </sheetViews>
  <sheetFormatPr defaultRowHeight="14.25" x14ac:dyDescent="0.2"/>
  <cols>
    <col min="1" max="1" width="47.85546875" style="38" bestFit="1" customWidth="1"/>
    <col min="2" max="2" width="27" style="38" bestFit="1" customWidth="1"/>
    <col min="3" max="3" width="18" style="38" customWidth="1"/>
    <col min="4" max="4" width="25.42578125" style="38" customWidth="1"/>
    <col min="5" max="5" width="34.42578125" style="38" bestFit="1" customWidth="1"/>
    <col min="6" max="16384" width="9.140625" style="38"/>
  </cols>
  <sheetData>
    <row r="1" spans="1:5" ht="18" x14ac:dyDescent="0.25">
      <c r="A1" s="1" t="s">
        <v>74</v>
      </c>
      <c r="B1" s="131" t="s">
        <v>66</v>
      </c>
      <c r="C1" s="131"/>
      <c r="D1" s="131"/>
    </row>
    <row r="2" spans="1:5" ht="15.75" x14ac:dyDescent="0.25">
      <c r="A2" s="3" t="s">
        <v>68</v>
      </c>
      <c r="B2" s="131"/>
      <c r="C2" s="131"/>
      <c r="D2" s="131"/>
    </row>
    <row r="3" spans="1:5" ht="41.25" customHeight="1" x14ac:dyDescent="0.25">
      <c r="A3" s="3"/>
      <c r="B3" s="4"/>
      <c r="C3" s="39"/>
    </row>
    <row r="4" spans="1:5" ht="15.75" x14ac:dyDescent="0.25">
      <c r="A4" s="6" t="s">
        <v>0</v>
      </c>
      <c r="B4" s="40" t="s">
        <v>1</v>
      </c>
      <c r="C4" s="40" t="s">
        <v>2</v>
      </c>
    </row>
    <row r="5" spans="1:5" x14ac:dyDescent="0.2">
      <c r="A5" s="38" t="s">
        <v>67</v>
      </c>
      <c r="B5" s="64"/>
      <c r="C5" s="41">
        <f t="shared" ref="C5:C11" si="0">B5*$B$17</f>
        <v>0</v>
      </c>
    </row>
    <row r="6" spans="1:5" x14ac:dyDescent="0.2">
      <c r="A6" s="38" t="s">
        <v>3</v>
      </c>
      <c r="B6" s="42">
        <v>8840</v>
      </c>
      <c r="C6" s="41">
        <f t="shared" si="0"/>
        <v>12818</v>
      </c>
    </row>
    <row r="7" spans="1:5" x14ac:dyDescent="0.2">
      <c r="A7" s="38" t="s">
        <v>4</v>
      </c>
      <c r="B7" s="42">
        <v>3900</v>
      </c>
      <c r="C7" s="41">
        <f t="shared" si="0"/>
        <v>5655</v>
      </c>
    </row>
    <row r="8" spans="1:5" x14ac:dyDescent="0.2">
      <c r="A8" s="38" t="s">
        <v>5</v>
      </c>
      <c r="B8" s="42">
        <v>780</v>
      </c>
      <c r="C8" s="41">
        <f t="shared" si="0"/>
        <v>1131</v>
      </c>
    </row>
    <row r="9" spans="1:5" x14ac:dyDescent="0.2">
      <c r="A9" s="38" t="s">
        <v>6</v>
      </c>
      <c r="B9" s="42">
        <v>1560</v>
      </c>
      <c r="C9" s="41">
        <f t="shared" si="0"/>
        <v>2262</v>
      </c>
    </row>
    <row r="10" spans="1:5" x14ac:dyDescent="0.2">
      <c r="A10" s="38" t="s">
        <v>7</v>
      </c>
      <c r="B10" s="42">
        <v>2600</v>
      </c>
      <c r="C10" s="41">
        <f t="shared" si="0"/>
        <v>3770</v>
      </c>
    </row>
    <row r="11" spans="1:5" x14ac:dyDescent="0.2">
      <c r="A11" s="38" t="s">
        <v>69</v>
      </c>
      <c r="B11" s="57">
        <f>E23*150+75</f>
        <v>75</v>
      </c>
      <c r="C11" s="41">
        <f t="shared" si="0"/>
        <v>108.75</v>
      </c>
    </row>
    <row r="12" spans="1:5" x14ac:dyDescent="0.2">
      <c r="A12" s="2" t="s">
        <v>8</v>
      </c>
      <c r="B12" s="42">
        <v>335</v>
      </c>
      <c r="C12" s="41">
        <f t="shared" ref="C12" si="1">B12*$B$17</f>
        <v>485.75</v>
      </c>
    </row>
    <row r="13" spans="1:5" x14ac:dyDescent="0.2">
      <c r="A13" s="38" t="s">
        <v>9</v>
      </c>
      <c r="B13" s="42">
        <v>1700</v>
      </c>
      <c r="C13" s="41">
        <f>B13*$B$17</f>
        <v>2465</v>
      </c>
    </row>
    <row r="14" spans="1:5" ht="15" x14ac:dyDescent="0.2">
      <c r="A14" s="7" t="s">
        <v>71</v>
      </c>
      <c r="B14" s="42">
        <f>C14/B17</f>
        <v>151.72413793103448</v>
      </c>
      <c r="C14" s="41">
        <v>220</v>
      </c>
    </row>
    <row r="15" spans="1:5" ht="15" x14ac:dyDescent="0.2">
      <c r="A15" s="7" t="s">
        <v>10</v>
      </c>
      <c r="B15" s="42">
        <f>SUM(B5:B14)</f>
        <v>19941.724137931036</v>
      </c>
      <c r="C15" s="41">
        <f>SUM(C5:C14)</f>
        <v>28915.5</v>
      </c>
      <c r="D15" s="33" t="s">
        <v>61</v>
      </c>
      <c r="E15" s="70"/>
    </row>
    <row r="16" spans="1:5" x14ac:dyDescent="0.2">
      <c r="C16" s="43"/>
      <c r="D16" s="33" t="s">
        <v>62</v>
      </c>
      <c r="E16" s="70"/>
    </row>
    <row r="17" spans="1:5" x14ac:dyDescent="0.2">
      <c r="A17" s="16" t="s">
        <v>11</v>
      </c>
      <c r="B17" s="59">
        <v>1.45</v>
      </c>
      <c r="D17" s="33" t="s">
        <v>73</v>
      </c>
      <c r="E17" s="70"/>
    </row>
    <row r="18" spans="1:5" x14ac:dyDescent="0.2">
      <c r="B18" s="44"/>
      <c r="D18" s="33" t="s">
        <v>72</v>
      </c>
      <c r="E18" s="70"/>
    </row>
    <row r="19" spans="1:5" ht="15.75" x14ac:dyDescent="0.25">
      <c r="A19" s="17" t="s">
        <v>12</v>
      </c>
      <c r="B19" s="18">
        <f>C15</f>
        <v>28915.5</v>
      </c>
      <c r="D19" s="33" t="s">
        <v>63</v>
      </c>
      <c r="E19" s="70"/>
    </row>
    <row r="20" spans="1:5" x14ac:dyDescent="0.2">
      <c r="D20" s="33" t="s">
        <v>64</v>
      </c>
      <c r="E20" s="71"/>
    </row>
    <row r="21" spans="1:5" ht="15.75" x14ac:dyDescent="0.25">
      <c r="A21" s="45"/>
      <c r="B21" s="19" t="s">
        <v>13</v>
      </c>
      <c r="C21" s="20" t="s">
        <v>14</v>
      </c>
      <c r="D21" s="33" t="s">
        <v>100</v>
      </c>
      <c r="E21" s="72"/>
    </row>
    <row r="22" spans="1:5" ht="63" x14ac:dyDescent="0.25">
      <c r="A22" s="21" t="s">
        <v>75</v>
      </c>
      <c r="B22" s="65"/>
      <c r="C22" s="65"/>
      <c r="D22" s="33" t="s">
        <v>65</v>
      </c>
      <c r="E22" s="73"/>
    </row>
    <row r="23" spans="1:5" x14ac:dyDescent="0.2">
      <c r="D23" s="34" t="s">
        <v>70</v>
      </c>
      <c r="E23" s="74"/>
    </row>
    <row r="25" spans="1:5" s="46" customFormat="1" ht="15.75" x14ac:dyDescent="0.25">
      <c r="A25" s="22" t="s">
        <v>15</v>
      </c>
      <c r="B25" s="23" t="s">
        <v>16</v>
      </c>
      <c r="C25" s="24" t="s">
        <v>17</v>
      </c>
    </row>
    <row r="26" spans="1:5" x14ac:dyDescent="0.2">
      <c r="A26" s="47" t="s">
        <v>18</v>
      </c>
      <c r="B26" s="8">
        <f>B19</f>
        <v>28915.5</v>
      </c>
      <c r="C26" s="48">
        <f>B26</f>
        <v>28915.5</v>
      </c>
    </row>
    <row r="27" spans="1:5" s="44" customFormat="1" x14ac:dyDescent="0.2">
      <c r="A27" s="49" t="s">
        <v>19</v>
      </c>
      <c r="B27" s="58">
        <f>(B22*B17)+C22</f>
        <v>0</v>
      </c>
      <c r="C27" s="50">
        <f>B27+B31</f>
        <v>20500</v>
      </c>
      <c r="D27" s="51"/>
    </row>
    <row r="28" spans="1:5" x14ac:dyDescent="0.2">
      <c r="A28" s="47" t="s">
        <v>20</v>
      </c>
      <c r="B28" s="66">
        <v>0</v>
      </c>
      <c r="C28" s="48"/>
      <c r="D28" s="51"/>
    </row>
    <row r="29" spans="1:5" x14ac:dyDescent="0.2">
      <c r="A29" s="47" t="s">
        <v>21</v>
      </c>
      <c r="B29" s="52">
        <f>B26-B27</f>
        <v>28915.5</v>
      </c>
      <c r="C29" s="48">
        <f>IF(C26-C27&lt;0,0,C26-C27)</f>
        <v>8415.5</v>
      </c>
      <c r="D29" s="51"/>
    </row>
    <row r="30" spans="1:5" x14ac:dyDescent="0.2">
      <c r="A30" s="47" t="s">
        <v>22</v>
      </c>
      <c r="B30" s="52">
        <v>20500</v>
      </c>
      <c r="C30" s="48">
        <f>ROUNDUP(C29, -2)</f>
        <v>8500</v>
      </c>
      <c r="D30" s="51"/>
    </row>
    <row r="31" spans="1:5" s="53" customFormat="1" ht="18" x14ac:dyDescent="0.25">
      <c r="A31" s="36" t="s">
        <v>102</v>
      </c>
      <c r="B31" s="37">
        <f>IF(B30&lt;B29,B30,B29)</f>
        <v>20500</v>
      </c>
      <c r="C31" s="37">
        <f>ROUNDUP(C30, -2)</f>
        <v>8500</v>
      </c>
      <c r="D31" s="35"/>
    </row>
    <row r="32" spans="1:5" ht="18" x14ac:dyDescent="0.25">
      <c r="A32" s="1"/>
      <c r="B32" s="10"/>
      <c r="C32" s="9"/>
      <c r="D32" s="9"/>
    </row>
    <row r="33" spans="1:4" ht="18" x14ac:dyDescent="0.25">
      <c r="A33" s="1"/>
      <c r="B33" s="9"/>
      <c r="C33" s="9"/>
      <c r="D33" s="9"/>
    </row>
    <row r="34" spans="1:4" ht="15.75" x14ac:dyDescent="0.25">
      <c r="A34" s="54"/>
      <c r="B34" s="19" t="s">
        <v>16</v>
      </c>
      <c r="C34" s="20" t="s">
        <v>17</v>
      </c>
      <c r="D34" s="11"/>
    </row>
    <row r="35" spans="1:4" ht="47.25" x14ac:dyDescent="0.25">
      <c r="A35" s="25" t="s">
        <v>23</v>
      </c>
      <c r="B35" s="67"/>
      <c r="C35" s="68"/>
      <c r="D35" s="55"/>
    </row>
    <row r="36" spans="1:4" s="44" customFormat="1" ht="15.75" x14ac:dyDescent="0.25">
      <c r="A36" s="25" t="s">
        <v>76</v>
      </c>
      <c r="B36" s="26"/>
      <c r="C36" s="27">
        <f>C35*4.264/95.5</f>
        <v>0</v>
      </c>
      <c r="D36" s="56"/>
    </row>
    <row r="37" spans="1:4" ht="15.75" x14ac:dyDescent="0.25">
      <c r="A37" s="28" t="s">
        <v>24</v>
      </c>
      <c r="B37" s="29"/>
      <c r="C37" s="30">
        <f>C35+C36</f>
        <v>0</v>
      </c>
    </row>
    <row r="39" spans="1:4" ht="15.75" x14ac:dyDescent="0.25">
      <c r="A39" s="31" t="s">
        <v>25</v>
      </c>
      <c r="B39" s="32" t="s">
        <v>26</v>
      </c>
      <c r="C39" s="69"/>
    </row>
    <row r="40" spans="1:4" s="44" customFormat="1" ht="15.75" x14ac:dyDescent="0.25">
      <c r="A40" s="12" t="s">
        <v>27</v>
      </c>
      <c r="B40" s="13" t="s">
        <v>28</v>
      </c>
    </row>
    <row r="41" spans="1:4" s="44" customFormat="1" ht="38.25" x14ac:dyDescent="0.2">
      <c r="A41" s="14" t="s">
        <v>16</v>
      </c>
      <c r="B41" s="15" t="s">
        <v>29</v>
      </c>
    </row>
    <row r="42" spans="1:4" x14ac:dyDescent="0.2">
      <c r="A42" s="2" t="s">
        <v>30</v>
      </c>
      <c r="B42" s="40" t="s">
        <v>31</v>
      </c>
    </row>
    <row r="44" spans="1:4" x14ac:dyDescent="0.2">
      <c r="A44" s="38" t="s">
        <v>32</v>
      </c>
    </row>
    <row r="45" spans="1:4" x14ac:dyDescent="0.2">
      <c r="A45" s="38" t="s">
        <v>33</v>
      </c>
    </row>
    <row r="46" spans="1:4" x14ac:dyDescent="0.2">
      <c r="A46" s="38" t="s">
        <v>34</v>
      </c>
    </row>
    <row r="47" spans="1:4" x14ac:dyDescent="0.2">
      <c r="A47" s="5"/>
    </row>
    <row r="49" spans="1:1" x14ac:dyDescent="0.2">
      <c r="A49" s="5"/>
    </row>
    <row r="55" spans="1:1" x14ac:dyDescent="0.2">
      <c r="A55" s="5"/>
    </row>
  </sheetData>
  <sheetProtection algorithmName="SHA-512" hashValue="RRnyR9eEukIF2+Frin6IzvF+nEbFUfozctIJENDfB4YnfRdW7RRREs17h28Z3C46aINuP/fNPMq2kJRbDv9V/A==" saltValue="tX+ETziidRc7QR4XX1949g==" spinCount="100000" sheet="1" objects="1" scenarios="1"/>
  <protectedRanges>
    <protectedRange algorithmName="SHA-512" hashValue="qeMMrgUT09qs7k2GpexrMJP24FDBoZfbQIYyzHabWBJVBmTlYdtG/K0Osq0CDzoFsCiJPYw+0QCJnlkelbmXIQ==" saltValue="zmNFPyxhBzSzhdOYFtw68Q==" spinCount="100000" sqref="A6:C14" name="US loans"/>
    <protectedRange algorithmName="SHA-512" hashValue="mK2cL/63F0COwehFoq5Vo5iNsThWwFX/PflGLoOcsLbFCqR5TSygBHg2rp05OV8CVrSZCXtDXg33UKg1DGBSZg==" saltValue="y+N7hSNbUj/cDShox99Rdg==" spinCount="100000" sqref="B17 B19 A26:C26 A29:C31 C27:C28 C36:C37" name="Us loan eligibility"/>
  </protectedRanges>
  <mergeCells count="1">
    <mergeCell ref="B1:D2"/>
  </mergeCells>
  <dataValidations count="7">
    <dataValidation allowBlank="1" showInputMessage="1" showErrorMessage="1" prompt="Enter tuition fees in GBP without the £ symbol or commas" sqref="B5"/>
    <dataValidation allowBlank="1" showInputMessage="1" showErrorMessage="1" prompt="Enter the duration of your course in years i.e. 1, 2, 3 or 4" sqref="E23"/>
    <dataValidation allowBlank="1" showInputMessage="1" showErrorMessage="1" prompt="The EFC figure can be found on your Student Aid Report (SAR)" sqref="B28"/>
    <dataValidation allowBlank="1" showInputMessage="1" showErrorMessage="1" prompt="Determine how much you wish to borrow based on the Eligible Amounts in cells B31 and C31  " sqref="B35:C35"/>
    <dataValidation type="list" allowBlank="1" showInputMessage="1" showErrorMessage="1" prompt="Select an option" sqref="C39">
      <formula1>"Yes, No"</formula1>
    </dataValidation>
    <dataValidation allowBlank="1" showInputMessage="1" showErrorMessage="1" prompt="DD/MM/YY" sqref="E21"/>
    <dataValidation allowBlank="1" showInputMessage="1" showErrorMessage="1" prompt="Beginning with 100.." sqref="E22"/>
  </dataValidations>
  <pageMargins left="0.7" right="0.7" top="0.75" bottom="0.75" header="0.3" footer="0.3"/>
  <pageSetup paperSize="9" scale="61" orientation="landscape" horizontalDpi="4294967293" r:id="rId1"/>
  <colBreaks count="1" manualBreakCount="1">
    <brk id="3"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59"/>
  <sheetViews>
    <sheetView zoomScale="80" zoomScaleNormal="80" workbookViewId="0">
      <selection activeCell="B25" sqref="B25"/>
    </sheetView>
  </sheetViews>
  <sheetFormatPr defaultRowHeight="15" x14ac:dyDescent="0.25"/>
  <cols>
    <col min="1" max="1" width="43.5703125" style="75" customWidth="1"/>
    <col min="2" max="2" width="61.7109375" style="75" customWidth="1"/>
    <col min="3" max="3" width="15.140625" style="75" customWidth="1"/>
    <col min="4" max="4" width="12.85546875" style="75" customWidth="1"/>
    <col min="5" max="5" width="9.140625" style="75" customWidth="1"/>
    <col min="6" max="6" width="14.140625" style="75" customWidth="1"/>
    <col min="7" max="7" width="9.5703125" style="75" bestFit="1" customWidth="1"/>
    <col min="8" max="257" width="9.140625" style="75"/>
    <col min="258" max="258" width="43.5703125" style="75" customWidth="1"/>
    <col min="259" max="259" width="61.7109375" style="75" customWidth="1"/>
    <col min="260" max="513" width="9.140625" style="75"/>
    <col min="514" max="514" width="43.5703125" style="75" customWidth="1"/>
    <col min="515" max="515" width="61.7109375" style="75" customWidth="1"/>
    <col min="516" max="769" width="9.140625" style="75"/>
    <col min="770" max="770" width="43.5703125" style="75" customWidth="1"/>
    <col min="771" max="771" width="61.7109375" style="75" customWidth="1"/>
    <col min="772" max="1025" width="9.140625" style="75"/>
    <col min="1026" max="1026" width="43.5703125" style="75" customWidth="1"/>
    <col min="1027" max="1027" width="61.7109375" style="75" customWidth="1"/>
    <col min="1028" max="1281" width="9.140625" style="75"/>
    <col min="1282" max="1282" width="43.5703125" style="75" customWidth="1"/>
    <col min="1283" max="1283" width="61.7109375" style="75" customWidth="1"/>
    <col min="1284" max="1537" width="9.140625" style="75"/>
    <col min="1538" max="1538" width="43.5703125" style="75" customWidth="1"/>
    <col min="1539" max="1539" width="61.7109375" style="75" customWidth="1"/>
    <col min="1540" max="1793" width="9.140625" style="75"/>
    <col min="1794" max="1794" width="43.5703125" style="75" customWidth="1"/>
    <col min="1795" max="1795" width="61.7109375" style="75" customWidth="1"/>
    <col min="1796" max="2049" width="9.140625" style="75"/>
    <col min="2050" max="2050" width="43.5703125" style="75" customWidth="1"/>
    <col min="2051" max="2051" width="61.7109375" style="75" customWidth="1"/>
    <col min="2052" max="2305" width="9.140625" style="75"/>
    <col min="2306" max="2306" width="43.5703125" style="75" customWidth="1"/>
    <col min="2307" max="2307" width="61.7109375" style="75" customWidth="1"/>
    <col min="2308" max="2561" width="9.140625" style="75"/>
    <col min="2562" max="2562" width="43.5703125" style="75" customWidth="1"/>
    <col min="2563" max="2563" width="61.7109375" style="75" customWidth="1"/>
    <col min="2564" max="2817" width="9.140625" style="75"/>
    <col min="2818" max="2818" width="43.5703125" style="75" customWidth="1"/>
    <col min="2819" max="2819" width="61.7109375" style="75" customWidth="1"/>
    <col min="2820" max="3073" width="9.140625" style="75"/>
    <col min="3074" max="3074" width="43.5703125" style="75" customWidth="1"/>
    <col min="3075" max="3075" width="61.7109375" style="75" customWidth="1"/>
    <col min="3076" max="3329" width="9.140625" style="75"/>
    <col min="3330" max="3330" width="43.5703125" style="75" customWidth="1"/>
    <col min="3331" max="3331" width="61.7109375" style="75" customWidth="1"/>
    <col min="3332" max="3585" width="9.140625" style="75"/>
    <col min="3586" max="3586" width="43.5703125" style="75" customWidth="1"/>
    <col min="3587" max="3587" width="61.7109375" style="75" customWidth="1"/>
    <col min="3588" max="3841" width="9.140625" style="75"/>
    <col min="3842" max="3842" width="43.5703125" style="75" customWidth="1"/>
    <col min="3843" max="3843" width="61.7109375" style="75" customWidth="1"/>
    <col min="3844" max="4097" width="9.140625" style="75"/>
    <col min="4098" max="4098" width="43.5703125" style="75" customWidth="1"/>
    <col min="4099" max="4099" width="61.7109375" style="75" customWidth="1"/>
    <col min="4100" max="4353" width="9.140625" style="75"/>
    <col min="4354" max="4354" width="43.5703125" style="75" customWidth="1"/>
    <col min="4355" max="4355" width="61.7109375" style="75" customWidth="1"/>
    <col min="4356" max="4609" width="9.140625" style="75"/>
    <col min="4610" max="4610" width="43.5703125" style="75" customWidth="1"/>
    <col min="4611" max="4611" width="61.7109375" style="75" customWidth="1"/>
    <col min="4612" max="4865" width="9.140625" style="75"/>
    <col min="4866" max="4866" width="43.5703125" style="75" customWidth="1"/>
    <col min="4867" max="4867" width="61.7109375" style="75" customWidth="1"/>
    <col min="4868" max="5121" width="9.140625" style="75"/>
    <col min="5122" max="5122" width="43.5703125" style="75" customWidth="1"/>
    <col min="5123" max="5123" width="61.7109375" style="75" customWidth="1"/>
    <col min="5124" max="5377" width="9.140625" style="75"/>
    <col min="5378" max="5378" width="43.5703125" style="75" customWidth="1"/>
    <col min="5379" max="5379" width="61.7109375" style="75" customWidth="1"/>
    <col min="5380" max="5633" width="9.140625" style="75"/>
    <col min="5634" max="5634" width="43.5703125" style="75" customWidth="1"/>
    <col min="5635" max="5635" width="61.7109375" style="75" customWidth="1"/>
    <col min="5636" max="5889" width="9.140625" style="75"/>
    <col min="5890" max="5890" width="43.5703125" style="75" customWidth="1"/>
    <col min="5891" max="5891" width="61.7109375" style="75" customWidth="1"/>
    <col min="5892" max="6145" width="9.140625" style="75"/>
    <col min="6146" max="6146" width="43.5703125" style="75" customWidth="1"/>
    <col min="6147" max="6147" width="61.7109375" style="75" customWidth="1"/>
    <col min="6148" max="6401" width="9.140625" style="75"/>
    <col min="6402" max="6402" width="43.5703125" style="75" customWidth="1"/>
    <col min="6403" max="6403" width="61.7109375" style="75" customWidth="1"/>
    <col min="6404" max="6657" width="9.140625" style="75"/>
    <col min="6658" max="6658" width="43.5703125" style="75" customWidth="1"/>
    <col min="6659" max="6659" width="61.7109375" style="75" customWidth="1"/>
    <col min="6660" max="6913" width="9.140625" style="75"/>
    <col min="6914" max="6914" width="43.5703125" style="75" customWidth="1"/>
    <col min="6915" max="6915" width="61.7109375" style="75" customWidth="1"/>
    <col min="6916" max="7169" width="9.140625" style="75"/>
    <col min="7170" max="7170" width="43.5703125" style="75" customWidth="1"/>
    <col min="7171" max="7171" width="61.7109375" style="75" customWidth="1"/>
    <col min="7172" max="7425" width="9.140625" style="75"/>
    <col min="7426" max="7426" width="43.5703125" style="75" customWidth="1"/>
    <col min="7427" max="7427" width="61.7109375" style="75" customWidth="1"/>
    <col min="7428" max="7681" width="9.140625" style="75"/>
    <col min="7682" max="7682" width="43.5703125" style="75" customWidth="1"/>
    <col min="7683" max="7683" width="61.7109375" style="75" customWidth="1"/>
    <col min="7684" max="7937" width="9.140625" style="75"/>
    <col min="7938" max="7938" width="43.5703125" style="75" customWidth="1"/>
    <col min="7939" max="7939" width="61.7109375" style="75" customWidth="1"/>
    <col min="7940" max="8193" width="9.140625" style="75"/>
    <col min="8194" max="8194" width="43.5703125" style="75" customWidth="1"/>
    <col min="8195" max="8195" width="61.7109375" style="75" customWidth="1"/>
    <col min="8196" max="8449" width="9.140625" style="75"/>
    <col min="8450" max="8450" width="43.5703125" style="75" customWidth="1"/>
    <col min="8451" max="8451" width="61.7109375" style="75" customWidth="1"/>
    <col min="8452" max="8705" width="9.140625" style="75"/>
    <col min="8706" max="8706" width="43.5703125" style="75" customWidth="1"/>
    <col min="8707" max="8707" width="61.7109375" style="75" customWidth="1"/>
    <col min="8708" max="8961" width="9.140625" style="75"/>
    <col min="8962" max="8962" width="43.5703125" style="75" customWidth="1"/>
    <col min="8963" max="8963" width="61.7109375" style="75" customWidth="1"/>
    <col min="8964" max="9217" width="9.140625" style="75"/>
    <col min="9218" max="9218" width="43.5703125" style="75" customWidth="1"/>
    <col min="9219" max="9219" width="61.7109375" style="75" customWidth="1"/>
    <col min="9220" max="9473" width="9.140625" style="75"/>
    <col min="9474" max="9474" width="43.5703125" style="75" customWidth="1"/>
    <col min="9475" max="9475" width="61.7109375" style="75" customWidth="1"/>
    <col min="9476" max="9729" width="9.140625" style="75"/>
    <col min="9730" max="9730" width="43.5703125" style="75" customWidth="1"/>
    <col min="9731" max="9731" width="61.7109375" style="75" customWidth="1"/>
    <col min="9732" max="9985" width="9.140625" style="75"/>
    <col min="9986" max="9986" width="43.5703125" style="75" customWidth="1"/>
    <col min="9987" max="9987" width="61.7109375" style="75" customWidth="1"/>
    <col min="9988" max="10241" width="9.140625" style="75"/>
    <col min="10242" max="10242" width="43.5703125" style="75" customWidth="1"/>
    <col min="10243" max="10243" width="61.7109375" style="75" customWidth="1"/>
    <col min="10244" max="10497" width="9.140625" style="75"/>
    <col min="10498" max="10498" width="43.5703125" style="75" customWidth="1"/>
    <col min="10499" max="10499" width="61.7109375" style="75" customWidth="1"/>
    <col min="10500" max="10753" width="9.140625" style="75"/>
    <col min="10754" max="10754" width="43.5703125" style="75" customWidth="1"/>
    <col min="10755" max="10755" width="61.7109375" style="75" customWidth="1"/>
    <col min="10756" max="11009" width="9.140625" style="75"/>
    <col min="11010" max="11010" width="43.5703125" style="75" customWidth="1"/>
    <col min="11011" max="11011" width="61.7109375" style="75" customWidth="1"/>
    <col min="11012" max="11265" width="9.140625" style="75"/>
    <col min="11266" max="11266" width="43.5703125" style="75" customWidth="1"/>
    <col min="11267" max="11267" width="61.7109375" style="75" customWidth="1"/>
    <col min="11268" max="11521" width="9.140625" style="75"/>
    <col min="11522" max="11522" width="43.5703125" style="75" customWidth="1"/>
    <col min="11523" max="11523" width="61.7109375" style="75" customWidth="1"/>
    <col min="11524" max="11777" width="9.140625" style="75"/>
    <col min="11778" max="11778" width="43.5703125" style="75" customWidth="1"/>
    <col min="11779" max="11779" width="61.7109375" style="75" customWidth="1"/>
    <col min="11780" max="12033" width="9.140625" style="75"/>
    <col min="12034" max="12034" width="43.5703125" style="75" customWidth="1"/>
    <col min="12035" max="12035" width="61.7109375" style="75" customWidth="1"/>
    <col min="12036" max="12289" width="9.140625" style="75"/>
    <col min="12290" max="12290" width="43.5703125" style="75" customWidth="1"/>
    <col min="12291" max="12291" width="61.7109375" style="75" customWidth="1"/>
    <col min="12292" max="12545" width="9.140625" style="75"/>
    <col min="12546" max="12546" width="43.5703125" style="75" customWidth="1"/>
    <col min="12547" max="12547" width="61.7109375" style="75" customWidth="1"/>
    <col min="12548" max="12801" width="9.140625" style="75"/>
    <col min="12802" max="12802" width="43.5703125" style="75" customWidth="1"/>
    <col min="12803" max="12803" width="61.7109375" style="75" customWidth="1"/>
    <col min="12804" max="13057" width="9.140625" style="75"/>
    <col min="13058" max="13058" width="43.5703125" style="75" customWidth="1"/>
    <col min="13059" max="13059" width="61.7109375" style="75" customWidth="1"/>
    <col min="13060" max="13313" width="9.140625" style="75"/>
    <col min="13314" max="13314" width="43.5703125" style="75" customWidth="1"/>
    <col min="13315" max="13315" width="61.7109375" style="75" customWidth="1"/>
    <col min="13316" max="13569" width="9.140625" style="75"/>
    <col min="13570" max="13570" width="43.5703125" style="75" customWidth="1"/>
    <col min="13571" max="13571" width="61.7109375" style="75" customWidth="1"/>
    <col min="13572" max="13825" width="9.140625" style="75"/>
    <col min="13826" max="13826" width="43.5703125" style="75" customWidth="1"/>
    <col min="13827" max="13827" width="61.7109375" style="75" customWidth="1"/>
    <col min="13828" max="14081" width="9.140625" style="75"/>
    <col min="14082" max="14082" width="43.5703125" style="75" customWidth="1"/>
    <col min="14083" max="14083" width="61.7109375" style="75" customWidth="1"/>
    <col min="14084" max="14337" width="9.140625" style="75"/>
    <col min="14338" max="14338" width="43.5703125" style="75" customWidth="1"/>
    <col min="14339" max="14339" width="61.7109375" style="75" customWidth="1"/>
    <col min="14340" max="14593" width="9.140625" style="75"/>
    <col min="14594" max="14594" width="43.5703125" style="75" customWidth="1"/>
    <col min="14595" max="14595" width="61.7109375" style="75" customWidth="1"/>
    <col min="14596" max="14849" width="9.140625" style="75"/>
    <col min="14850" max="14850" width="43.5703125" style="75" customWidth="1"/>
    <col min="14851" max="14851" width="61.7109375" style="75" customWidth="1"/>
    <col min="14852" max="15105" width="9.140625" style="75"/>
    <col min="15106" max="15106" width="43.5703125" style="75" customWidth="1"/>
    <col min="15107" max="15107" width="61.7109375" style="75" customWidth="1"/>
    <col min="15108" max="15361" width="9.140625" style="75"/>
    <col min="15362" max="15362" width="43.5703125" style="75" customWidth="1"/>
    <col min="15363" max="15363" width="61.7109375" style="75" customWidth="1"/>
    <col min="15364" max="15617" width="9.140625" style="75"/>
    <col min="15618" max="15618" width="43.5703125" style="75" customWidth="1"/>
    <col min="15619" max="15619" width="61.7109375" style="75" customWidth="1"/>
    <col min="15620" max="15873" width="9.140625" style="75"/>
    <col min="15874" max="15874" width="43.5703125" style="75" customWidth="1"/>
    <col min="15875" max="15875" width="61.7109375" style="75" customWidth="1"/>
    <col min="15876" max="16129" width="9.140625" style="75"/>
    <col min="16130" max="16130" width="43.5703125" style="75" customWidth="1"/>
    <col min="16131" max="16131" width="61.7109375" style="75" customWidth="1"/>
    <col min="16132" max="16384" width="9.140625" style="75"/>
  </cols>
  <sheetData>
    <row r="1" spans="1:3" ht="22.5" x14ac:dyDescent="0.3">
      <c r="A1" s="79">
        <f>'Step 2 COA'!E15</f>
        <v>0</v>
      </c>
      <c r="B1" s="80"/>
      <c r="C1" s="80"/>
    </row>
    <row r="2" spans="1:3" ht="22.5" x14ac:dyDescent="0.3">
      <c r="A2" s="81">
        <f>'Step 2 COA'!E16</f>
        <v>0</v>
      </c>
      <c r="B2" s="82"/>
      <c r="C2" s="82"/>
    </row>
    <row r="3" spans="1:3" ht="22.5" x14ac:dyDescent="0.3">
      <c r="A3" s="79">
        <f>'Step 2 COA'!E17</f>
        <v>0</v>
      </c>
      <c r="B3" s="82"/>
      <c r="C3" s="82"/>
    </row>
    <row r="4" spans="1:3" ht="22.5" x14ac:dyDescent="0.3">
      <c r="A4" s="79">
        <f>'Step 2 COA'!E18</f>
        <v>0</v>
      </c>
      <c r="B4" s="82"/>
      <c r="C4" s="82"/>
    </row>
    <row r="5" spans="1:3" ht="22.5" x14ac:dyDescent="0.3">
      <c r="A5" s="79">
        <f>'Step 2 COA'!E19</f>
        <v>0</v>
      </c>
      <c r="B5" s="82"/>
      <c r="C5" s="82"/>
    </row>
    <row r="6" spans="1:3" ht="22.5" x14ac:dyDescent="0.3">
      <c r="A6" s="83">
        <f>'Step 2 COA'!E20</f>
        <v>0</v>
      </c>
      <c r="B6" s="82"/>
      <c r="C6" s="82"/>
    </row>
    <row r="7" spans="1:3" x14ac:dyDescent="0.25">
      <c r="A7" s="84"/>
    </row>
    <row r="8" spans="1:3" x14ac:dyDescent="0.25">
      <c r="A8" s="85"/>
    </row>
    <row r="10" spans="1:3" x14ac:dyDescent="0.25">
      <c r="A10" s="86"/>
    </row>
    <row r="11" spans="1:3" ht="22.5" x14ac:dyDescent="0.3">
      <c r="A11" s="87" t="s">
        <v>35</v>
      </c>
    </row>
    <row r="12" spans="1:3" ht="22.5" x14ac:dyDescent="0.3">
      <c r="A12" s="87" t="s">
        <v>77</v>
      </c>
    </row>
    <row r="15" spans="1:3" ht="18.75" x14ac:dyDescent="0.3">
      <c r="A15" s="88" t="s">
        <v>36</v>
      </c>
    </row>
    <row r="17" spans="1:3" s="92" customFormat="1" ht="15.75" x14ac:dyDescent="0.25">
      <c r="A17" s="89" t="s">
        <v>37</v>
      </c>
      <c r="B17" s="90">
        <f>'Step 2 COA'!E15</f>
        <v>0</v>
      </c>
      <c r="C17" s="91"/>
    </row>
    <row r="18" spans="1:3" s="92" customFormat="1" ht="15.75" x14ac:dyDescent="0.25">
      <c r="A18" s="89" t="s">
        <v>38</v>
      </c>
      <c r="B18" s="93">
        <f>'Step 2 COA'!E21</f>
        <v>0</v>
      </c>
      <c r="C18" s="94"/>
    </row>
    <row r="19" spans="1:3" s="92" customFormat="1" ht="15.75" x14ac:dyDescent="0.25">
      <c r="A19" s="89" t="s">
        <v>39</v>
      </c>
      <c r="B19" s="90">
        <f>'Step 2 COA'!E22</f>
        <v>0</v>
      </c>
      <c r="C19" s="91"/>
    </row>
    <row r="21" spans="1:3" s="96" customFormat="1" ht="15.75" x14ac:dyDescent="0.25">
      <c r="A21" s="95" t="s">
        <v>40</v>
      </c>
    </row>
    <row r="22" spans="1:3" s="96" customFormat="1" ht="15.75" x14ac:dyDescent="0.25">
      <c r="A22" s="95"/>
    </row>
    <row r="23" spans="1:3" s="96" customFormat="1" ht="15.75" x14ac:dyDescent="0.25">
      <c r="A23" s="95" t="s">
        <v>41</v>
      </c>
    </row>
    <row r="24" spans="1:3" s="96" customFormat="1" ht="15.75" x14ac:dyDescent="0.25">
      <c r="A24" s="95" t="s">
        <v>42</v>
      </c>
    </row>
    <row r="25" spans="1:3" s="96" customFormat="1" ht="15.75" x14ac:dyDescent="0.25">
      <c r="A25" s="97" t="s">
        <v>43</v>
      </c>
    </row>
    <row r="26" spans="1:3" s="96" customFormat="1" ht="15.75" x14ac:dyDescent="0.25">
      <c r="A26" s="95" t="s">
        <v>44</v>
      </c>
    </row>
    <row r="27" spans="1:3" s="96" customFormat="1" ht="15.75" x14ac:dyDescent="0.25">
      <c r="A27" s="95" t="s">
        <v>45</v>
      </c>
    </row>
    <row r="28" spans="1:3" s="96" customFormat="1" ht="15.75" x14ac:dyDescent="0.25">
      <c r="A28" s="95" t="s">
        <v>46</v>
      </c>
    </row>
    <row r="29" spans="1:3" s="96" customFormat="1" x14ac:dyDescent="0.2"/>
    <row r="30" spans="1:3" s="96" customFormat="1" ht="15.75" x14ac:dyDescent="0.25">
      <c r="A30" s="95" t="s">
        <v>47</v>
      </c>
    </row>
    <row r="31" spans="1:3" s="100" customFormat="1" ht="15.75" x14ac:dyDescent="0.25">
      <c r="A31" s="90" t="s">
        <v>48</v>
      </c>
      <c r="B31" s="98">
        <v>42996</v>
      </c>
      <c r="C31" s="99"/>
    </row>
    <row r="32" spans="1:3" s="100" customFormat="1" ht="15.75" x14ac:dyDescent="0.25">
      <c r="A32" s="90" t="s">
        <v>49</v>
      </c>
      <c r="B32" s="98">
        <v>43359</v>
      </c>
      <c r="C32" s="99"/>
    </row>
    <row r="34" spans="1:8" ht="15.75" x14ac:dyDescent="0.25">
      <c r="A34" s="95" t="s">
        <v>50</v>
      </c>
    </row>
    <row r="35" spans="1:8" s="92" customFormat="1" ht="15.75" x14ac:dyDescent="0.25">
      <c r="A35" s="89" t="s">
        <v>51</v>
      </c>
      <c r="B35" s="101" t="s">
        <v>52</v>
      </c>
      <c r="C35" s="102"/>
    </row>
    <row r="36" spans="1:8" s="92" customFormat="1" ht="15.75" x14ac:dyDescent="0.25">
      <c r="A36" s="89" t="s">
        <v>53</v>
      </c>
      <c r="B36" s="103">
        <v>0</v>
      </c>
      <c r="C36" s="104"/>
    </row>
    <row r="37" spans="1:8" s="92" customFormat="1" ht="15.75" x14ac:dyDescent="0.25">
      <c r="A37" s="89" t="s">
        <v>54</v>
      </c>
      <c r="B37" s="103">
        <v>0</v>
      </c>
      <c r="C37" s="104"/>
    </row>
    <row r="38" spans="1:8" s="92" customFormat="1" ht="16.5" thickBot="1" x14ac:dyDescent="0.3">
      <c r="A38" s="105" t="s">
        <v>10</v>
      </c>
      <c r="B38" s="103">
        <f>SUM(B36:B37)</f>
        <v>0</v>
      </c>
      <c r="C38" s="104"/>
    </row>
    <row r="39" spans="1:8" ht="15.75" thickTop="1" x14ac:dyDescent="0.25">
      <c r="B39" s="106"/>
      <c r="C39" s="106"/>
    </row>
    <row r="40" spans="1:8" ht="15.75" x14ac:dyDescent="0.25">
      <c r="A40" s="95" t="s">
        <v>55</v>
      </c>
      <c r="B40" s="106"/>
    </row>
    <row r="41" spans="1:8" s="92" customFormat="1" ht="15.75" x14ac:dyDescent="0.25">
      <c r="A41" s="98">
        <v>43020</v>
      </c>
      <c r="B41" s="103">
        <f>G42</f>
        <v>0</v>
      </c>
      <c r="D41" s="107"/>
      <c r="E41" s="108" t="s">
        <v>78</v>
      </c>
      <c r="F41" s="108" t="s">
        <v>79</v>
      </c>
      <c r="G41" s="108" t="s">
        <v>10</v>
      </c>
    </row>
    <row r="42" spans="1:8" s="92" customFormat="1" ht="15.75" x14ac:dyDescent="0.25">
      <c r="A42" s="98">
        <v>43111</v>
      </c>
      <c r="B42" s="103">
        <f>G43</f>
        <v>0</v>
      </c>
      <c r="D42" s="109" t="s">
        <v>80</v>
      </c>
      <c r="E42" s="110"/>
      <c r="F42" s="110"/>
      <c r="G42" s="111">
        <f>E42+F42</f>
        <v>0</v>
      </c>
    </row>
    <row r="43" spans="1:8" s="92" customFormat="1" ht="15.75" x14ac:dyDescent="0.25">
      <c r="A43" s="98">
        <v>43216</v>
      </c>
      <c r="B43" s="103">
        <f>G44</f>
        <v>0</v>
      </c>
      <c r="D43" s="109" t="s">
        <v>81</v>
      </c>
      <c r="E43" s="110"/>
      <c r="F43" s="110"/>
      <c r="G43" s="111">
        <f t="shared" ref="G43:G44" si="0">E43+F43</f>
        <v>0</v>
      </c>
    </row>
    <row r="44" spans="1:8" s="92" customFormat="1" ht="16.5" thickBot="1" x14ac:dyDescent="0.3">
      <c r="A44" s="112" t="s">
        <v>10</v>
      </c>
      <c r="B44" s="103">
        <f>SUM(B41:B43)</f>
        <v>0</v>
      </c>
      <c r="C44" s="104"/>
      <c r="D44" s="109" t="s">
        <v>82</v>
      </c>
      <c r="E44" s="110"/>
      <c r="F44" s="110"/>
      <c r="G44" s="111">
        <f t="shared" si="0"/>
        <v>0</v>
      </c>
    </row>
    <row r="45" spans="1:8" ht="15.75" thickTop="1" x14ac:dyDescent="0.25"/>
    <row r="46" spans="1:8" s="96" customFormat="1" ht="15.75" x14ac:dyDescent="0.25">
      <c r="A46" s="95" t="s">
        <v>56</v>
      </c>
      <c r="H46" s="113"/>
    </row>
    <row r="47" spans="1:8" s="96" customFormat="1" ht="15.75" x14ac:dyDescent="0.25">
      <c r="A47" s="95" t="s">
        <v>57</v>
      </c>
    </row>
    <row r="48" spans="1:8" s="96" customFormat="1" ht="15.75" x14ac:dyDescent="0.25">
      <c r="A48" s="95"/>
    </row>
    <row r="49" spans="1:3" s="96" customFormat="1" ht="15.75" x14ac:dyDescent="0.25">
      <c r="A49" s="95"/>
    </row>
    <row r="50" spans="1:3" s="96" customFormat="1" ht="15.75" x14ac:dyDescent="0.25">
      <c r="A50" s="95"/>
    </row>
    <row r="51" spans="1:3" s="96" customFormat="1" ht="15.75" x14ac:dyDescent="0.25">
      <c r="A51" s="95" t="s">
        <v>58</v>
      </c>
    </row>
    <row r="52" spans="1:3" s="96" customFormat="1" ht="15.75" x14ac:dyDescent="0.25">
      <c r="A52" s="95"/>
    </row>
    <row r="53" spans="1:3" s="96" customFormat="1" ht="15.75" x14ac:dyDescent="0.25">
      <c r="A53" s="95"/>
    </row>
    <row r="54" spans="1:3" s="96" customFormat="1" ht="15.75" x14ac:dyDescent="0.25">
      <c r="A54" s="95"/>
    </row>
    <row r="55" spans="1:3" s="96" customFormat="1" ht="15.75" x14ac:dyDescent="0.25">
      <c r="A55" s="95"/>
    </row>
    <row r="56" spans="1:3" s="96" customFormat="1" ht="15.75" x14ac:dyDescent="0.25">
      <c r="A56" s="95" t="s">
        <v>59</v>
      </c>
    </row>
    <row r="57" spans="1:3" s="96" customFormat="1" ht="15.75" x14ac:dyDescent="0.25">
      <c r="A57" s="95"/>
    </row>
    <row r="58" spans="1:3" s="96" customFormat="1" x14ac:dyDescent="0.2"/>
    <row r="59" spans="1:3" s="96" customFormat="1" ht="15.75" x14ac:dyDescent="0.25">
      <c r="A59" s="95" t="s">
        <v>60</v>
      </c>
      <c r="B59" s="114">
        <f ca="1">TODAY()</f>
        <v>42912</v>
      </c>
      <c r="C59" s="114"/>
    </row>
  </sheetData>
  <sheetProtection algorithmName="SHA-512" hashValue="ofX3kauqzPwemksTXccE3+brVtxcEzhrKtvrD95ov5O27WRFkCDeS4CfNy+Wml621eXeKdLGzbgpqIT+fBT16w==" saltValue="IjaHzbaEvSBnQJ/yfyIOWQ==" spinCount="100000" sheet="1" objects="1" scenarios="1"/>
  <pageMargins left="0.94488188976377963" right="0.74803149606299213" top="1.9685039370078741"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15"/>
  <sheetViews>
    <sheetView workbookViewId="0">
      <selection activeCell="G9" sqref="G9"/>
    </sheetView>
  </sheetViews>
  <sheetFormatPr defaultRowHeight="15" x14ac:dyDescent="0.25"/>
  <cols>
    <col min="1" max="1" width="26.140625" bestFit="1" customWidth="1"/>
    <col min="2" max="2" width="21.42578125" customWidth="1"/>
  </cols>
  <sheetData>
    <row r="1" spans="1:3" x14ac:dyDescent="0.25">
      <c r="A1" s="138" t="s">
        <v>106</v>
      </c>
      <c r="B1" s="139"/>
      <c r="C1" s="139"/>
    </row>
    <row r="2" spans="1:3" x14ac:dyDescent="0.25">
      <c r="A2" s="115"/>
      <c r="B2" s="115" t="s">
        <v>116</v>
      </c>
      <c r="C2" t="s">
        <v>117</v>
      </c>
    </row>
    <row r="3" spans="1:3" x14ac:dyDescent="0.25">
      <c r="A3" s="60" t="s">
        <v>103</v>
      </c>
      <c r="B3" s="117"/>
      <c r="C3" s="117"/>
    </row>
    <row r="4" spans="1:3" x14ac:dyDescent="0.25">
      <c r="A4" s="60" t="s">
        <v>104</v>
      </c>
      <c r="B4" s="117"/>
      <c r="C4" s="117"/>
    </row>
    <row r="5" spans="1:3" x14ac:dyDescent="0.25">
      <c r="A5" s="60" t="s">
        <v>105</v>
      </c>
      <c r="B5" s="117"/>
      <c r="C5" s="117"/>
    </row>
    <row r="6" spans="1:3" x14ac:dyDescent="0.25">
      <c r="A6" s="140" t="s">
        <v>107</v>
      </c>
      <c r="B6" s="141"/>
      <c r="C6" s="141"/>
    </row>
    <row r="7" spans="1:3" ht="30" x14ac:dyDescent="0.25">
      <c r="A7" s="61" t="s">
        <v>108</v>
      </c>
      <c r="B7" s="132"/>
      <c r="C7" s="133"/>
    </row>
    <row r="8" spans="1:3" ht="29.25" customHeight="1" x14ac:dyDescent="0.25">
      <c r="A8" s="60" t="s">
        <v>109</v>
      </c>
      <c r="B8" s="132"/>
      <c r="C8" s="133"/>
    </row>
    <row r="9" spans="1:3" ht="29.25" customHeight="1" x14ac:dyDescent="0.25">
      <c r="A9" s="60" t="s">
        <v>110</v>
      </c>
      <c r="B9" s="132"/>
      <c r="C9" s="133"/>
    </row>
    <row r="10" spans="1:3" ht="29.25" customHeight="1" x14ac:dyDescent="0.25">
      <c r="A10" s="60" t="s">
        <v>111</v>
      </c>
      <c r="B10" s="132"/>
      <c r="C10" s="133"/>
    </row>
    <row r="11" spans="1:3" ht="29.25" customHeight="1" x14ac:dyDescent="0.25">
      <c r="A11" s="60" t="s">
        <v>112</v>
      </c>
      <c r="B11" s="132"/>
      <c r="C11" s="133"/>
    </row>
    <row r="12" spans="1:3" ht="29.25" customHeight="1" x14ac:dyDescent="0.25">
      <c r="A12" s="60" t="s">
        <v>113</v>
      </c>
      <c r="B12" s="132"/>
      <c r="C12" s="133"/>
    </row>
    <row r="13" spans="1:3" ht="29.25" customHeight="1" x14ac:dyDescent="0.25">
      <c r="A13" s="60" t="s">
        <v>114</v>
      </c>
      <c r="B13" s="132"/>
      <c r="C13" s="133"/>
    </row>
    <row r="14" spans="1:3" ht="29.25" customHeight="1" x14ac:dyDescent="0.25">
      <c r="A14" s="60" t="s">
        <v>20</v>
      </c>
      <c r="B14" s="134"/>
      <c r="C14" s="135"/>
    </row>
    <row r="15" spans="1:3" ht="29.25" customHeight="1" x14ac:dyDescent="0.25">
      <c r="A15" s="60" t="s">
        <v>115</v>
      </c>
      <c r="B15" s="136"/>
      <c r="C15" s="137"/>
    </row>
  </sheetData>
  <sheetProtection algorithmName="SHA-512" hashValue="aiNuT2IQ5Tp/trJTdpxs8z0FOz/eqwU+Br4FaYzZzDMeuKJJjrU7FnY60eIAenPoPp8/b8WhhHHLK4gkeWmVFQ==" saltValue="oHgmpeFWH2K+gvv/khxpKw==" spinCount="100000" sheet="1" objects="1" scenarios="1"/>
  <mergeCells count="11">
    <mergeCell ref="B12:C12"/>
    <mergeCell ref="B13:C13"/>
    <mergeCell ref="B14:C14"/>
    <mergeCell ref="B15:C15"/>
    <mergeCell ref="A1:C1"/>
    <mergeCell ref="A6:C6"/>
    <mergeCell ref="B7:C7"/>
    <mergeCell ref="B8:C8"/>
    <mergeCell ref="B9:C9"/>
    <mergeCell ref="B10:C10"/>
    <mergeCell ref="B11:C11"/>
  </mergeCells>
  <dataValidations count="1">
    <dataValidation type="list" allowBlank="1" showInputMessage="1" showErrorMessage="1" sqref="B15:C15">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1</xdr:col>
                    <xdr:colOff>514350</xdr:colOff>
                    <xdr:row>6</xdr:row>
                    <xdr:rowOff>114300</xdr:rowOff>
                  </from>
                  <to>
                    <xdr:col>1</xdr:col>
                    <xdr:colOff>1323975</xdr:colOff>
                    <xdr:row>6</xdr:row>
                    <xdr:rowOff>323850</xdr:rowOff>
                  </to>
                </anchor>
              </controlPr>
            </control>
          </mc:Choice>
        </mc:AlternateContent>
        <mc:AlternateContent xmlns:mc="http://schemas.openxmlformats.org/markup-compatibility/2006">
          <mc:Choice Requires="x14">
            <control shapeId="4107" r:id="rId4" name="Check Box 11">
              <controlPr defaultSize="0" autoFill="0" autoLine="0" autoPict="0">
                <anchor moveWithCells="1">
                  <from>
                    <xdr:col>1</xdr:col>
                    <xdr:colOff>514350</xdr:colOff>
                    <xdr:row>7</xdr:row>
                    <xdr:rowOff>114300</xdr:rowOff>
                  </from>
                  <to>
                    <xdr:col>1</xdr:col>
                    <xdr:colOff>1323975</xdr:colOff>
                    <xdr:row>7</xdr:row>
                    <xdr:rowOff>323850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xdr:col>
                    <xdr:colOff>514350</xdr:colOff>
                    <xdr:row>8</xdr:row>
                    <xdr:rowOff>114300</xdr:rowOff>
                  </from>
                  <to>
                    <xdr:col>1</xdr:col>
                    <xdr:colOff>1323975</xdr:colOff>
                    <xdr:row>8</xdr:row>
                    <xdr:rowOff>323850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1</xdr:col>
                    <xdr:colOff>514350</xdr:colOff>
                    <xdr:row>9</xdr:row>
                    <xdr:rowOff>114300</xdr:rowOff>
                  </from>
                  <to>
                    <xdr:col>1</xdr:col>
                    <xdr:colOff>1323975</xdr:colOff>
                    <xdr:row>9</xdr:row>
                    <xdr:rowOff>323850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xdr:col>
                    <xdr:colOff>514350</xdr:colOff>
                    <xdr:row>10</xdr:row>
                    <xdr:rowOff>114300</xdr:rowOff>
                  </from>
                  <to>
                    <xdr:col>1</xdr:col>
                    <xdr:colOff>1323975</xdr:colOff>
                    <xdr:row>10</xdr:row>
                    <xdr:rowOff>323850</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1</xdr:col>
                    <xdr:colOff>514350</xdr:colOff>
                    <xdr:row>11</xdr:row>
                    <xdr:rowOff>114300</xdr:rowOff>
                  </from>
                  <to>
                    <xdr:col>1</xdr:col>
                    <xdr:colOff>1323975</xdr:colOff>
                    <xdr:row>11</xdr:row>
                    <xdr:rowOff>323850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1</xdr:col>
                    <xdr:colOff>514350</xdr:colOff>
                    <xdr:row>12</xdr:row>
                    <xdr:rowOff>114300</xdr:rowOff>
                  </from>
                  <to>
                    <xdr:col>1</xdr:col>
                    <xdr:colOff>1323975</xdr:colOff>
                    <xdr:row>12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Step 1 US loan application form</vt:lpstr>
      <vt:lpstr>Step 2 COA</vt:lpstr>
      <vt:lpstr>Step 3 Visa Letter</vt:lpstr>
      <vt:lpstr>Office Use</vt:lpstr>
      <vt:lpstr>'Step 1 US loan application form'!Print_Area</vt:lpstr>
      <vt:lpstr>'Step 3 Visa Letter'!Print_Area</vt:lpstr>
    </vt:vector>
  </TitlesOfParts>
  <Company>RHUL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Shears, Liesl</dc:creator>
  <cp:lastModifiedBy>Chu, Bao</cp:lastModifiedBy>
  <cp:lastPrinted>2017-04-26T12:20:08Z</cp:lastPrinted>
  <dcterms:created xsi:type="dcterms:W3CDTF">2014-04-09T15:39:18Z</dcterms:created>
  <dcterms:modified xsi:type="dcterms:W3CDTF">2017-06-26T10:45:42Z</dcterms:modified>
</cp:coreProperties>
</file>