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2650" windowHeight="12915" tabRatio="609" activeTab="1"/>
  </bookViews>
  <sheets>
    <sheet name="Worked example" sheetId="4" r:id="rId1"/>
    <sheet name="Funding calculator" sheetId="2" r:id="rId2"/>
    <sheet name="Sheet1" sheetId="3" state="hidden" r:id="rId3"/>
  </sheets>
  <definedNames>
    <definedName name="Answer">Sheet1!$C$2:$C$3</definedName>
    <definedName name="College">Sheet1!$E$2:$E$7</definedName>
    <definedName name="Duration">Sheet1!#REF!</definedName>
    <definedName name="Fees">Sheet1!$H$2:$H$3</definedName>
    <definedName name="Funders">Sheet1!$A$2:$A$5</definedName>
    <definedName name="Stipend">Sheet1!#REF!</definedName>
    <definedName name="years">Sheet1!$H$7:$H$9</definedName>
  </definedNames>
  <calcPr calcId="152511"/>
</workbook>
</file>

<file path=xl/calcChain.xml><?xml version="1.0" encoding="utf-8"?>
<calcChain xmlns="http://schemas.openxmlformats.org/spreadsheetml/2006/main">
  <c r="H26" i="4" l="1"/>
  <c r="I23" i="4"/>
  <c r="H23" i="4"/>
  <c r="I22" i="4"/>
  <c r="H20" i="4"/>
  <c r="I20" i="4" s="1"/>
  <c r="I19" i="4"/>
  <c r="H17" i="4"/>
  <c r="H26" i="2"/>
  <c r="H23" i="2"/>
  <c r="I20" i="2"/>
  <c r="H20" i="2"/>
  <c r="I17" i="2"/>
  <c r="I16" i="2"/>
  <c r="H17" i="2"/>
  <c r="E35" i="4" l="1"/>
  <c r="E28" i="4"/>
  <c r="E32" i="4" s="1"/>
  <c r="E37" i="4" s="1"/>
  <c r="E20" i="4"/>
  <c r="E19" i="4"/>
  <c r="E18" i="4"/>
  <c r="E17" i="4"/>
  <c r="E8" i="4"/>
  <c r="E9" i="4" s="1"/>
  <c r="E13" i="4" s="1"/>
  <c r="E7" i="4"/>
  <c r="E16" i="4" s="1"/>
  <c r="I16" i="4" s="1"/>
  <c r="I17" i="4" l="1"/>
  <c r="E23" i="4"/>
  <c r="I19" i="2"/>
  <c r="I25" i="4" l="1"/>
  <c r="I26" i="4"/>
  <c r="E38" i="4"/>
  <c r="E33" i="4"/>
  <c r="E18" i="2"/>
  <c r="E17" i="2"/>
  <c r="E8" i="2"/>
  <c r="E7" i="2"/>
  <c r="E16" i="2" s="1"/>
  <c r="E32" i="2" l="1"/>
  <c r="E37" i="2" l="1"/>
  <c r="E9" i="2"/>
  <c r="E13" i="2" s="1"/>
  <c r="E20" i="2"/>
  <c r="I23" i="2" l="1"/>
  <c r="I22" i="2"/>
  <c r="E19" i="2"/>
  <c r="E23" i="2" s="1"/>
  <c r="I26" i="2" l="1"/>
  <c r="E38" i="2"/>
  <c r="I25" i="2"/>
  <c r="E33" i="2"/>
</calcChain>
</file>

<file path=xl/sharedStrings.xml><?xml version="1.0" encoding="utf-8"?>
<sst xmlns="http://schemas.openxmlformats.org/spreadsheetml/2006/main" count="104" uniqueCount="56">
  <si>
    <t>Yes</t>
  </si>
  <si>
    <t>No</t>
  </si>
  <si>
    <t>What is the funding for this particular student?</t>
  </si>
  <si>
    <t>Funders</t>
  </si>
  <si>
    <t>RCUK</t>
  </si>
  <si>
    <t>RCUK+Industry</t>
  </si>
  <si>
    <t>Charity / Industry</t>
  </si>
  <si>
    <t>Fully college funded</t>
  </si>
  <si>
    <t>What funder-type</t>
  </si>
  <si>
    <t>What does a standard studentship cost?</t>
  </si>
  <si>
    <t>sub-total, minimum required</t>
  </si>
  <si>
    <t>Any travel, consumables etc.?</t>
  </si>
  <si>
    <t xml:space="preserve">Total </t>
  </si>
  <si>
    <t>Answer</t>
  </si>
  <si>
    <t>Any travel, consumables etc.?, enter amount</t>
  </si>
  <si>
    <t>College contribution source</t>
  </si>
  <si>
    <t>College</t>
  </si>
  <si>
    <t>Departmental Allocation</t>
  </si>
  <si>
    <t>Industry-Linked</t>
  </si>
  <si>
    <t>Science Excellence</t>
  </si>
  <si>
    <t>Approved Match Funding</t>
  </si>
  <si>
    <t>Stipend</t>
  </si>
  <si>
    <t>International</t>
  </si>
  <si>
    <t>fees</t>
  </si>
  <si>
    <t>Home/EU</t>
  </si>
  <si>
    <t>Will a college contribution be required? (check against costing above)</t>
  </si>
  <si>
    <t>Studentship Funding Summary</t>
  </si>
  <si>
    <t>Externally funded studentship financial summary</t>
  </si>
  <si>
    <t>complete the coloured cells</t>
  </si>
  <si>
    <t>Costs for this studentship?</t>
  </si>
  <si>
    <t>Fees (International fees are set per dept)</t>
  </si>
  <si>
    <t>Stipend for student (RCUK basic rate with London Weighting)</t>
  </si>
  <si>
    <t>RCUK stipend rate:</t>
  </si>
  <si>
    <t>Fees (International fees are set per dept and will need to be entered manually)</t>
  </si>
  <si>
    <t>years</t>
  </si>
  <si>
    <t>annual amount</t>
  </si>
  <si>
    <r>
      <rPr>
        <b/>
        <sz val="10"/>
        <color theme="4" tint="-0.249977111117893"/>
        <rFont val="Sylfaen"/>
        <family val="1"/>
        <scheme val="minor"/>
      </rPr>
      <t>Or</t>
    </r>
    <r>
      <rPr>
        <sz val="10"/>
        <color theme="1"/>
        <rFont val="Sylfaen"/>
        <family val="1"/>
        <scheme val="minor"/>
      </rPr>
      <t xml:space="preserve"> Other stipend rate (fixed per year, or increasing?):</t>
    </r>
  </si>
  <si>
    <t>Who is the funder (1)</t>
  </si>
  <si>
    <t>Who is the funder (2)</t>
  </si>
  <si>
    <t>Duration
(years)</t>
  </si>
  <si>
    <t>Additional allowance:</t>
  </si>
  <si>
    <t>Another fund</t>
  </si>
  <si>
    <t>Funding total</t>
  </si>
  <si>
    <t xml:space="preserve">Total Industry contribution  </t>
  </si>
  <si>
    <t>type name</t>
  </si>
  <si>
    <t>None</t>
  </si>
  <si>
    <t>consumables</t>
  </si>
  <si>
    <t>total</t>
  </si>
  <si>
    <t>optional percentage calculator</t>
  </si>
  <si>
    <r>
      <t xml:space="preserve">Funder 2 contribution (enter amount)
</t>
    </r>
    <r>
      <rPr>
        <i/>
        <sz val="10"/>
        <color theme="1"/>
        <rFont val="Sylfaen"/>
        <family val="1"/>
        <scheme val="minor"/>
      </rPr>
      <t>usually fixed price</t>
    </r>
  </si>
  <si>
    <r>
      <t xml:space="preserve">College contribution amount (enter amount)
</t>
    </r>
    <r>
      <rPr>
        <i/>
        <sz val="10"/>
        <color theme="1"/>
        <rFont val="Sylfaen"/>
        <family val="1"/>
        <scheme val="minor"/>
      </rPr>
      <t>usually % of total or unfunded balance</t>
    </r>
  </si>
  <si>
    <r>
      <t xml:space="preserve">Funder 1 contribution (enter amount) 
</t>
    </r>
    <r>
      <rPr>
        <i/>
        <sz val="10"/>
        <color theme="1"/>
        <rFont val="Sylfaen"/>
        <family val="1"/>
        <scheme val="minor"/>
      </rPr>
      <t>could be contract amount for fixed price or % of total (cell I23)</t>
    </r>
  </si>
  <si>
    <t>Museum of old things</t>
  </si>
  <si>
    <r>
      <rPr>
        <b/>
        <sz val="10"/>
        <color theme="1"/>
        <rFont val="Arial"/>
        <family val="2"/>
      </rPr>
      <t>Example:</t>
    </r>
    <r>
      <rPr>
        <sz val="10"/>
        <color theme="1"/>
        <rFont val="Arial"/>
        <family val="2"/>
      </rPr>
      <t xml:space="preserve">
3 year studenship
Charity paying 50% UK fees and 50% RCUK rate stipend plus £9000 for travel costs.  
Departmental college fund making up the other 50% fees and maintenance.</t>
    </r>
  </si>
  <si>
    <t>18/19 starters</t>
  </si>
  <si>
    <t>link to International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</si>
</sst>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$&quot;#,##0.00_);[Red]\(&quot;$&quot;#,##0.00\)"/>
    <numFmt numFmtId="165" formatCode="&quot;£&quot;#,##0.00"/>
  </numFmts>
  <fonts count="15" x14ac:knownFonts="1">
    <font>
      <sz val="10"/>
      <color theme="1"/>
      <name val="Sylfaen"/>
      <family val="1"/>
      <scheme val="minor"/>
    </font>
    <font>
      <sz val="10"/>
      <color theme="1"/>
      <name val="Arial"/>
      <family val="2"/>
    </font>
    <font>
      <sz val="10"/>
      <color theme="1"/>
      <name val="Sylfaen"/>
      <family val="1"/>
      <scheme val="minor"/>
    </font>
    <font>
      <sz val="16"/>
      <color theme="3"/>
      <name val="Sylfaen"/>
      <family val="2"/>
      <scheme val="major"/>
    </font>
    <font>
      <sz val="36"/>
      <color theme="2"/>
      <name val="Sylfaen"/>
      <family val="2"/>
      <scheme val="major"/>
    </font>
    <font>
      <sz val="14"/>
      <color theme="3"/>
      <name val="Sylfaen"/>
      <family val="2"/>
      <scheme val="major"/>
    </font>
    <font>
      <sz val="12"/>
      <color theme="3"/>
      <name val="Sylfaen"/>
      <family val="2"/>
      <scheme val="major"/>
    </font>
    <font>
      <i/>
      <sz val="10"/>
      <color theme="1"/>
      <name val="Sylfaen"/>
      <family val="1"/>
      <scheme val="minor"/>
    </font>
    <font>
      <sz val="10"/>
      <color theme="0"/>
      <name val="Sylfaen"/>
      <family val="1"/>
      <scheme val="minor"/>
    </font>
    <font>
      <b/>
      <sz val="10"/>
      <color theme="4" tint="-0.249977111117893"/>
      <name val="Sylfaen"/>
      <family val="1"/>
      <scheme val="minor"/>
    </font>
    <font>
      <sz val="34"/>
      <color theme="2"/>
      <name val="Sylfaen"/>
      <family val="2"/>
      <scheme val="major"/>
    </font>
    <font>
      <b/>
      <sz val="12"/>
      <color theme="3"/>
      <name val="Sylfaen"/>
      <family val="1"/>
      <scheme val="major"/>
    </font>
    <font>
      <b/>
      <sz val="10"/>
      <color theme="1"/>
      <name val="Arial"/>
      <family val="2"/>
    </font>
    <font>
      <u/>
      <sz val="10"/>
      <color theme="10"/>
      <name val="Sylfaen"/>
      <family val="1"/>
      <scheme val="minor"/>
    </font>
    <font>
      <u/>
      <sz val="10"/>
      <color theme="5" tint="-0.499984740745262"/>
      <name val="Sylfaen"/>
      <family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2" borderId="0" applyNumberFormat="0" applyProtection="0"/>
    <xf numFmtId="0" fontId="3" fillId="3" borderId="0" applyNumberFormat="0" applyProtection="0">
      <alignment vertical="center"/>
    </xf>
    <xf numFmtId="0" fontId="5" fillId="0" borderId="0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0" fillId="2" borderId="0" xfId="1" applyNumberFormat="1" applyFont="1" applyAlignment="1" applyProtection="1">
      <protection locked="0"/>
    </xf>
    <xf numFmtId="0" fontId="4" fillId="2" borderId="0" xfId="1" applyNumberFormat="1" applyAlignment="1" applyProtection="1">
      <protection locked="0"/>
    </xf>
    <xf numFmtId="0" fontId="4" fillId="2" borderId="0" xfId="1" applyNumberFormat="1" applyAlignment="1" applyProtection="1">
      <alignment horizontal="right"/>
      <protection locked="0"/>
    </xf>
    <xf numFmtId="0" fontId="1" fillId="0" borderId="0" xfId="0" applyFont="1" applyProtection="1">
      <alignment vertical="center"/>
      <protection locked="0"/>
    </xf>
    <xf numFmtId="0" fontId="3" fillId="7" borderId="0" xfId="2" applyNumberFormat="1" applyFill="1" applyAlignment="1" applyProtection="1">
      <protection locked="0"/>
    </xf>
    <xf numFmtId="0" fontId="3" fillId="7" borderId="0" xfId="2" applyNumberFormat="1" applyFill="1" applyAlignment="1" applyProtection="1">
      <alignment horizontal="right"/>
      <protection locked="0"/>
    </xf>
    <xf numFmtId="14" fontId="5" fillId="0" borderId="0" xfId="3" applyNumberFormat="1" applyAlignment="1" applyProtection="1">
      <alignment horizontal="left"/>
      <protection locked="0"/>
    </xf>
    <xf numFmtId="14" fontId="5" fillId="0" borderId="0" xfId="3" applyNumberFormat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1" fillId="0" borderId="1" xfId="4" applyFont="1" applyProtection="1">
      <alignment vertical="center"/>
      <protection locked="0"/>
    </xf>
    <xf numFmtId="0" fontId="6" fillId="0" borderId="1" xfId="4" applyProtection="1">
      <alignment vertical="center"/>
      <protection locked="0"/>
    </xf>
    <xf numFmtId="0" fontId="6" fillId="0" borderId="1" xfId="4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0" fillId="6" borderId="3" xfId="0" applyNumberFormat="1" applyFill="1" applyBorder="1" applyProtection="1">
      <alignment vertical="center"/>
      <protection locked="0"/>
    </xf>
    <xf numFmtId="0" fontId="0" fillId="6" borderId="5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5" fontId="0" fillId="0" borderId="9" xfId="5" applyNumberFormat="1" applyFont="1" applyBorder="1" applyAlignment="1" applyProtection="1">
      <alignment horizontal="right" vertical="center"/>
      <protection locked="0"/>
    </xf>
    <xf numFmtId="0" fontId="0" fillId="0" borderId="5" xfId="0" applyBorder="1" applyProtection="1">
      <alignment vertical="center"/>
      <protection locked="0"/>
    </xf>
    <xf numFmtId="165" fontId="0" fillId="5" borderId="9" xfId="5" applyNumberFormat="1" applyFont="1" applyFill="1" applyBorder="1" applyAlignment="1" applyProtection="1">
      <alignment horizontal="right" vertical="center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4" xfId="0" applyFill="1" applyBorder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8" fillId="0" borderId="3" xfId="0" applyFont="1" applyBorder="1" applyProtection="1">
      <alignment vertical="center"/>
      <protection locked="0"/>
    </xf>
    <xf numFmtId="164" fontId="0" fillId="6" borderId="8" xfId="0" applyNumberFormat="1" applyFill="1" applyBorder="1" applyAlignment="1" applyProtection="1">
      <alignment horizontal="right" vertical="center"/>
      <protection locked="0"/>
    </xf>
    <xf numFmtId="165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165" fontId="0" fillId="0" borderId="0" xfId="0" applyNumberFormat="1" applyFill="1" applyProtection="1">
      <alignment vertical="center"/>
      <protection locked="0"/>
    </xf>
    <xf numFmtId="0" fontId="0" fillId="5" borderId="16" xfId="0" applyFill="1" applyBorder="1" applyProtection="1">
      <alignment vertical="center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165" fontId="0" fillId="5" borderId="16" xfId="0" applyNumberFormat="1" applyFill="1" applyBorder="1" applyProtection="1">
      <alignment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165" fontId="0" fillId="0" borderId="8" xfId="5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Alignment="1" applyProtection="1">
      <alignment horizontal="right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6" borderId="9" xfId="0" applyFill="1" applyBorder="1" applyAlignment="1" applyProtection="1">
      <alignment horizontal="right" vertical="center"/>
      <protection locked="0"/>
    </xf>
    <xf numFmtId="0" fontId="0" fillId="0" borderId="16" xfId="0" applyBorder="1" applyProtection="1">
      <alignment vertical="center"/>
      <protection locked="0"/>
    </xf>
    <xf numFmtId="165" fontId="0" fillId="5" borderId="18" xfId="0" applyNumberFormat="1" applyFill="1" applyBorder="1" applyAlignment="1" applyProtection="1">
      <alignment horizontal="right" vertical="center"/>
      <protection locked="0"/>
    </xf>
    <xf numFmtId="164" fontId="0" fillId="6" borderId="9" xfId="0" applyNumberFormat="1" applyFill="1" applyBorder="1" applyAlignment="1" applyProtection="1">
      <alignment horizontal="right" vertical="center"/>
      <protection locked="0"/>
    </xf>
    <xf numFmtId="165" fontId="0" fillId="5" borderId="9" xfId="0" applyNumberFormat="1" applyFill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Protection="1">
      <alignment vertical="center"/>
      <protection locked="0"/>
    </xf>
    <xf numFmtId="164" fontId="0" fillId="0" borderId="10" xfId="0" applyNumberFormat="1" applyBorder="1" applyAlignment="1" applyProtection="1">
      <alignment horizontal="right" vertical="center"/>
      <protection locked="0"/>
    </xf>
    <xf numFmtId="165" fontId="0" fillId="0" borderId="8" xfId="5" applyNumberFormat="1" applyFont="1" applyBorder="1" applyAlignment="1" applyProtection="1">
      <alignment horizontal="right" vertical="center"/>
    </xf>
    <xf numFmtId="165" fontId="0" fillId="0" borderId="9" xfId="5" applyNumberFormat="1" applyFont="1" applyBorder="1" applyAlignment="1" applyProtection="1">
      <alignment horizontal="right" vertical="center"/>
    </xf>
    <xf numFmtId="165" fontId="0" fillId="0" borderId="8" xfId="0" applyNumberFormat="1" applyFill="1" applyBorder="1" applyAlignment="1" applyProtection="1">
      <alignment horizontal="right" vertical="center"/>
    </xf>
    <xf numFmtId="165" fontId="0" fillId="4" borderId="11" xfId="5" applyNumberFormat="1" applyFont="1" applyFill="1" applyBorder="1" applyAlignment="1" applyProtection="1">
      <alignment horizontal="right" vertical="center"/>
    </xf>
    <xf numFmtId="165" fontId="0" fillId="0" borderId="9" xfId="0" applyNumberForma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0" xfId="0" applyBorder="1" applyProtection="1">
      <alignment vertical="center"/>
      <protection locked="0"/>
    </xf>
    <xf numFmtId="9" fontId="0" fillId="0" borderId="20" xfId="6" applyFont="1" applyBorder="1" applyAlignment="1" applyProtection="1">
      <alignment vertical="center"/>
      <protection locked="0"/>
    </xf>
    <xf numFmtId="44" fontId="0" fillId="0" borderId="20" xfId="5" applyFont="1" applyBorder="1" applyAlignment="1" applyProtection="1">
      <alignment vertical="center"/>
      <protection locked="0"/>
    </xf>
    <xf numFmtId="9" fontId="0" fillId="8" borderId="20" xfId="6" applyFont="1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horizontal="right" vertical="center"/>
      <protection locked="0"/>
    </xf>
    <xf numFmtId="0" fontId="0" fillId="0" borderId="0" xfId="0" applyBorder="1" applyProtection="1">
      <alignment vertical="center"/>
      <protection locked="0"/>
    </xf>
    <xf numFmtId="44" fontId="0" fillId="0" borderId="0" xfId="5" applyFont="1" applyBorder="1" applyAlignment="1" applyProtection="1">
      <alignment vertical="center"/>
      <protection locked="0"/>
    </xf>
    <xf numFmtId="9" fontId="0" fillId="0" borderId="0" xfId="6" applyFont="1" applyBorder="1" applyAlignment="1" applyProtection="1">
      <alignment vertical="center"/>
      <protection locked="0"/>
    </xf>
    <xf numFmtId="9" fontId="0" fillId="0" borderId="20" xfId="0" applyNumberFormat="1" applyBorder="1" applyProtection="1">
      <alignment vertical="center"/>
      <protection locked="0"/>
    </xf>
    <xf numFmtId="165" fontId="0" fillId="0" borderId="20" xfId="0" applyNumberFormat="1" applyBorder="1" applyProtection="1">
      <alignment vertical="center"/>
      <protection locked="0"/>
    </xf>
    <xf numFmtId="0" fontId="14" fillId="0" borderId="0" xfId="7" applyFont="1" applyProtection="1">
      <alignment vertical="center"/>
      <protection locked="0"/>
    </xf>
    <xf numFmtId="44" fontId="0" fillId="0" borderId="20" xfId="5" applyFont="1" applyBorder="1" applyAlignment="1" applyProtection="1">
      <alignment vertical="center"/>
    </xf>
    <xf numFmtId="0" fontId="0" fillId="6" borderId="9" xfId="0" applyFill="1" applyBorder="1" applyAlignment="1" applyProtection="1">
      <alignment horizontal="right" vertical="center"/>
    </xf>
    <xf numFmtId="0" fontId="1" fillId="9" borderId="0" xfId="0" applyFont="1" applyFill="1" applyAlignment="1" applyProtection="1">
      <alignment horizontal="center" vertical="center" wrapText="1"/>
      <protection locked="0"/>
    </xf>
    <xf numFmtId="0" fontId="1" fillId="9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11" fillId="0" borderId="1" xfId="4" applyFont="1" applyAlignment="1" applyProtection="1">
      <alignment horizontal="left" wrapText="1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9" fontId="0" fillId="0" borderId="21" xfId="6" applyFont="1" applyBorder="1" applyAlignment="1" applyProtection="1">
      <alignment horizontal="center" vertical="center"/>
      <protection locked="0"/>
    </xf>
    <xf numFmtId="9" fontId="0" fillId="0" borderId="22" xfId="6" applyFont="1" applyBorder="1" applyAlignment="1" applyProtection="1">
      <alignment horizontal="center" vertical="center"/>
      <protection locked="0"/>
    </xf>
  </cellXfs>
  <cellStyles count="8">
    <cellStyle name="Currency" xfId="5" builtinId="4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7" builtinId="8"/>
    <cellStyle name="Normal" xfId="0" builtinId="0" customBuiltin="1"/>
    <cellStyle name="Percent" xfId="6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3</xdr:row>
      <xdr:rowOff>0</xdr:rowOff>
    </xdr:from>
    <xdr:to>
      <xdr:col>4</xdr:col>
      <xdr:colOff>1247774</xdr:colOff>
      <xdr:row>5</xdr:row>
      <xdr:rowOff>161926</xdr:rowOff>
    </xdr:to>
    <xdr:sp macro="" textlink="">
      <xdr:nvSpPr>
        <xdr:cNvPr id="2" name="TextBox 1"/>
        <xdr:cNvSpPr txBox="1"/>
      </xdr:nvSpPr>
      <xdr:spPr>
        <a:xfrm>
          <a:off x="4863192" y="1143000"/>
          <a:ext cx="1228725" cy="70621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t"/>
        <a:lstStyle/>
        <a:p>
          <a:r>
            <a:rPr lang="en-GB" sz="1100"/>
            <a:t>This is a 3-year studentship with home/EU fees</a:t>
          </a:r>
        </a:p>
      </xdr:txBody>
    </xdr:sp>
    <xdr:clientData/>
  </xdr:twoCellAnchor>
  <xdr:twoCellAnchor>
    <xdr:from>
      <xdr:col>3</xdr:col>
      <xdr:colOff>466725</xdr:colOff>
      <xdr:row>4</xdr:row>
      <xdr:rowOff>114300</xdr:rowOff>
    </xdr:from>
    <xdr:to>
      <xdr:col>4</xdr:col>
      <xdr:colOff>9525</xdr:colOff>
      <xdr:row>6</xdr:row>
      <xdr:rowOff>95250</xdr:rowOff>
    </xdr:to>
    <xdr:cxnSp macro="">
      <xdr:nvCxnSpPr>
        <xdr:cNvPr id="4" name="Straight Arrow Connector 3"/>
        <xdr:cNvCxnSpPr/>
      </xdr:nvCxnSpPr>
      <xdr:spPr>
        <a:xfrm flipH="1">
          <a:off x="4629150" y="1390650"/>
          <a:ext cx="219075" cy="400050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628651</xdr:colOff>
      <xdr:row>5</xdr:row>
      <xdr:rowOff>171450</xdr:rowOff>
    </xdr:from>
    <xdr:to>
      <xdr:col>4</xdr:col>
      <xdr:colOff>180975</xdr:colOff>
      <xdr:row>7</xdr:row>
      <xdr:rowOff>161925</xdr:rowOff>
    </xdr:to>
    <xdr:cxnSp macro="">
      <xdr:nvCxnSpPr>
        <xdr:cNvPr id="5" name="Straight Arrow Connector 4"/>
        <xdr:cNvCxnSpPr/>
      </xdr:nvCxnSpPr>
      <xdr:spPr>
        <a:xfrm flipH="1">
          <a:off x="4791076" y="1638300"/>
          <a:ext cx="228599" cy="561975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152399</xdr:colOff>
      <xdr:row>7</xdr:row>
      <xdr:rowOff>19049</xdr:rowOff>
    </xdr:from>
    <xdr:ext cx="1694089" cy="987879"/>
    <xdr:sp macro="" textlink="">
      <xdr:nvSpPr>
        <xdr:cNvPr id="8" name="TextBox 7"/>
        <xdr:cNvSpPr txBox="1"/>
      </xdr:nvSpPr>
      <xdr:spPr>
        <a:xfrm>
          <a:off x="6343649" y="2060120"/>
          <a:ext cx="1694089" cy="98787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t">
          <a:spAutoFit/>
        </a:bodyPr>
        <a:lstStyle/>
        <a:p>
          <a:r>
            <a:rPr lang="en-GB" sz="1100"/>
            <a:t>RTSG, consumables, travel etc. included in funding (not reimbursed</a:t>
          </a:r>
          <a:r>
            <a:rPr lang="en-GB" sz="1100" baseline="0"/>
            <a:t> on production of receipts)</a:t>
          </a:r>
          <a:endParaRPr lang="en-GB" sz="1100"/>
        </a:p>
      </xdr:txBody>
    </xdr:sp>
    <xdr:clientData/>
  </xdr:oneCellAnchor>
  <xdr:twoCellAnchor>
    <xdr:from>
      <xdr:col>4</xdr:col>
      <xdr:colOff>1314452</xdr:colOff>
      <xdr:row>9</xdr:row>
      <xdr:rowOff>180975</xdr:rowOff>
    </xdr:from>
    <xdr:to>
      <xdr:col>5</xdr:col>
      <xdr:colOff>161925</xdr:colOff>
      <xdr:row>10</xdr:row>
      <xdr:rowOff>133350</xdr:rowOff>
    </xdr:to>
    <xdr:cxnSp macro="">
      <xdr:nvCxnSpPr>
        <xdr:cNvPr id="9" name="Straight Arrow Connector 8"/>
        <xdr:cNvCxnSpPr/>
      </xdr:nvCxnSpPr>
      <xdr:spPr>
        <a:xfrm flipH="1">
          <a:off x="6153152" y="2628900"/>
          <a:ext cx="190498" cy="142875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2381250</xdr:colOff>
      <xdr:row>10</xdr:row>
      <xdr:rowOff>123824</xdr:rowOff>
    </xdr:from>
    <xdr:ext cx="2311856" cy="390525"/>
    <xdr:sp macro="" textlink="">
      <xdr:nvSpPr>
        <xdr:cNvPr id="11" name="TextBox 10"/>
        <xdr:cNvSpPr txBox="1"/>
      </xdr:nvSpPr>
      <xdr:spPr>
        <a:xfrm>
          <a:off x="2495550" y="2762249"/>
          <a:ext cx="2305052" cy="3905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18000" rIns="36000" bIns="0" rtlCol="0" anchor="t">
          <a:spAutoFit/>
        </a:bodyPr>
        <a:lstStyle/>
        <a:p>
          <a:r>
            <a:rPr lang="en-GB" sz="1100"/>
            <a:t>Studentship cost:</a:t>
          </a:r>
        </a:p>
        <a:p>
          <a:r>
            <a:rPr lang="en-GB" sz="1100" i="1"/>
            <a:t>starting point for funding negotiations</a:t>
          </a:r>
        </a:p>
      </xdr:txBody>
    </xdr:sp>
    <xdr:clientData/>
  </xdr:oneCellAnchor>
  <xdr:twoCellAnchor>
    <xdr:from>
      <xdr:col>3</xdr:col>
      <xdr:colOff>638177</xdr:colOff>
      <xdr:row>11</xdr:row>
      <xdr:rowOff>128587</xdr:rowOff>
    </xdr:from>
    <xdr:to>
      <xdr:col>4</xdr:col>
      <xdr:colOff>485777</xdr:colOff>
      <xdr:row>12</xdr:row>
      <xdr:rowOff>123825</xdr:rowOff>
    </xdr:to>
    <xdr:cxnSp macro="">
      <xdr:nvCxnSpPr>
        <xdr:cNvPr id="12" name="Straight Arrow Connector 11"/>
        <xdr:cNvCxnSpPr>
          <a:stCxn id="11" idx="3"/>
        </xdr:cNvCxnSpPr>
      </xdr:nvCxnSpPr>
      <xdr:spPr>
        <a:xfrm>
          <a:off x="4800602" y="2957512"/>
          <a:ext cx="523875" cy="185738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1638299</xdr:colOff>
      <xdr:row>18</xdr:row>
      <xdr:rowOff>219074</xdr:rowOff>
    </xdr:from>
    <xdr:ext cx="2950030" cy="965132"/>
    <xdr:sp macro="" textlink="">
      <xdr:nvSpPr>
        <xdr:cNvPr id="15" name="TextBox 14"/>
        <xdr:cNvSpPr txBox="1"/>
      </xdr:nvSpPr>
      <xdr:spPr>
        <a:xfrm>
          <a:off x="1747156" y="4464503"/>
          <a:ext cx="2950030" cy="96513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0" rtlCol="0" anchor="t">
          <a:spAutoFit/>
        </a:bodyPr>
        <a:lstStyle/>
        <a:p>
          <a:r>
            <a:rPr lang="en-GB" sz="1100"/>
            <a:t>Refine the costs to what this funding is paying:</a:t>
          </a:r>
        </a:p>
        <a:p>
          <a:r>
            <a:rPr lang="en-GB" sz="1100"/>
            <a:t>&gt;Stipend at RCUK</a:t>
          </a:r>
          <a:r>
            <a:rPr lang="en-GB" sz="1100" baseline="0"/>
            <a:t> rate, or</a:t>
          </a:r>
        </a:p>
        <a:p>
          <a:r>
            <a:rPr lang="en-GB" sz="1100" baseline="0"/>
            <a:t>&gt;Stipend at their own rate, plus</a:t>
          </a:r>
        </a:p>
        <a:p>
          <a:r>
            <a:rPr lang="en-GB" sz="1100" baseline="0"/>
            <a:t>&gt;an additional allowance such as iCASE</a:t>
          </a:r>
        </a:p>
        <a:p>
          <a:endParaRPr lang="en-GB" sz="1100"/>
        </a:p>
      </xdr:txBody>
    </xdr:sp>
    <xdr:clientData/>
  </xdr:oneCellAnchor>
  <xdr:twoCellAnchor>
    <xdr:from>
      <xdr:col>1</xdr:col>
      <xdr:colOff>3000375</xdr:colOff>
      <xdr:row>15</xdr:row>
      <xdr:rowOff>85725</xdr:rowOff>
    </xdr:from>
    <xdr:to>
      <xdr:col>3</xdr:col>
      <xdr:colOff>142875</xdr:colOff>
      <xdr:row>20</xdr:row>
      <xdr:rowOff>38100</xdr:rowOff>
    </xdr:to>
    <xdr:cxnSp macro="">
      <xdr:nvCxnSpPr>
        <xdr:cNvPr id="16" name="Straight Arrow Connector 15"/>
        <xdr:cNvCxnSpPr/>
      </xdr:nvCxnSpPr>
      <xdr:spPr>
        <a:xfrm flipV="1">
          <a:off x="3114675" y="3714750"/>
          <a:ext cx="1190625" cy="1000125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16</xdr:row>
      <xdr:rowOff>85726</xdr:rowOff>
    </xdr:from>
    <xdr:to>
      <xdr:col>3</xdr:col>
      <xdr:colOff>171450</xdr:colOff>
      <xdr:row>21</xdr:row>
      <xdr:rowOff>19050</xdr:rowOff>
    </xdr:to>
    <xdr:cxnSp macro="">
      <xdr:nvCxnSpPr>
        <xdr:cNvPr id="18" name="Straight Arrow Connector 17"/>
        <xdr:cNvCxnSpPr/>
      </xdr:nvCxnSpPr>
      <xdr:spPr>
        <a:xfrm flipV="1">
          <a:off x="3314700" y="3905251"/>
          <a:ext cx="1019175" cy="981074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17</xdr:row>
      <xdr:rowOff>66676</xdr:rowOff>
    </xdr:from>
    <xdr:to>
      <xdr:col>3</xdr:col>
      <xdr:colOff>276225</xdr:colOff>
      <xdr:row>22</xdr:row>
      <xdr:rowOff>9525</xdr:rowOff>
    </xdr:to>
    <xdr:cxnSp macro="">
      <xdr:nvCxnSpPr>
        <xdr:cNvPr id="20" name="Straight Arrow Connector 19"/>
        <xdr:cNvCxnSpPr/>
      </xdr:nvCxnSpPr>
      <xdr:spPr>
        <a:xfrm flipV="1">
          <a:off x="3733800" y="4114801"/>
          <a:ext cx="704850" cy="952499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228598</xdr:colOff>
      <xdr:row>25</xdr:row>
      <xdr:rowOff>9525</xdr:rowOff>
    </xdr:from>
    <xdr:ext cx="2764972" cy="1959428"/>
    <xdr:sp macro="" textlink="">
      <xdr:nvSpPr>
        <xdr:cNvPr id="22" name="TextBox 21"/>
        <xdr:cNvSpPr txBox="1"/>
      </xdr:nvSpPr>
      <xdr:spPr>
        <a:xfrm>
          <a:off x="6410323" y="5781675"/>
          <a:ext cx="2781301" cy="19526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0" rtlCol="0" anchor="t">
          <a:spAutoFit/>
        </a:bodyPr>
        <a:lstStyle/>
        <a:p>
          <a:r>
            <a:rPr lang="en-GB" sz="1100"/>
            <a:t>External funder #1:</a:t>
          </a:r>
        </a:p>
        <a:p>
          <a:r>
            <a:rPr lang="en-GB" sz="1100"/>
            <a:t>&gt;Name them,</a:t>
          </a:r>
        </a:p>
        <a:p>
          <a:r>
            <a:rPr lang="en-GB" sz="1100"/>
            <a:t>&gt;Describe</a:t>
          </a:r>
          <a:r>
            <a:rPr lang="en-GB" sz="1100" baseline="0"/>
            <a:t> them,</a:t>
          </a:r>
        </a:p>
        <a:p>
          <a:r>
            <a:rPr lang="en-GB" sz="1100" baseline="0"/>
            <a:t>&gt;How much (£amount) are they contributing,</a:t>
          </a:r>
        </a:p>
        <a:p>
          <a:r>
            <a:rPr lang="en-GB" sz="1100" baseline="0"/>
            <a:t>use the calculator above if contracted to contibute a % of total costs rather than a fixed amount</a:t>
          </a:r>
        </a:p>
        <a:p>
          <a:r>
            <a:rPr lang="en-GB" sz="1100" baseline="0"/>
            <a:t>&gt;Repeat if there is a second external funder.</a:t>
          </a:r>
        </a:p>
        <a:p>
          <a:r>
            <a:rPr lang="en-GB" sz="1100" baseline="0"/>
            <a:t>&gt;Total external funding and a check whether this is enough</a:t>
          </a:r>
          <a:endParaRPr lang="en-GB" sz="1100"/>
        </a:p>
      </xdr:txBody>
    </xdr:sp>
    <xdr:clientData/>
  </xdr:oneCellAnchor>
  <xdr:twoCellAnchor>
    <xdr:from>
      <xdr:col>4</xdr:col>
      <xdr:colOff>1209675</xdr:colOff>
      <xdr:row>25</xdr:row>
      <xdr:rowOff>123825</xdr:rowOff>
    </xdr:from>
    <xdr:to>
      <xdr:col>5</xdr:col>
      <xdr:colOff>238125</xdr:colOff>
      <xdr:row>26</xdr:row>
      <xdr:rowOff>104775</xdr:rowOff>
    </xdr:to>
    <xdr:cxnSp macro="">
      <xdr:nvCxnSpPr>
        <xdr:cNvPr id="23" name="Straight Arrow Connector 22"/>
        <xdr:cNvCxnSpPr/>
      </xdr:nvCxnSpPr>
      <xdr:spPr>
        <a:xfrm flipH="1" flipV="1">
          <a:off x="6048375" y="5895975"/>
          <a:ext cx="371475" cy="171450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26</xdr:row>
      <xdr:rowOff>180975</xdr:rowOff>
    </xdr:from>
    <xdr:to>
      <xdr:col>5</xdr:col>
      <xdr:colOff>247651</xdr:colOff>
      <xdr:row>27</xdr:row>
      <xdr:rowOff>114301</xdr:rowOff>
    </xdr:to>
    <xdr:cxnSp macro="">
      <xdr:nvCxnSpPr>
        <xdr:cNvPr id="25" name="Straight Arrow Connector 24"/>
        <xdr:cNvCxnSpPr/>
      </xdr:nvCxnSpPr>
      <xdr:spPr>
        <a:xfrm flipH="1" flipV="1">
          <a:off x="6048375" y="6143625"/>
          <a:ext cx="381001" cy="123826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1200150</xdr:colOff>
      <xdr:row>27</xdr:row>
      <xdr:rowOff>295275</xdr:rowOff>
    </xdr:from>
    <xdr:to>
      <xdr:col>5</xdr:col>
      <xdr:colOff>190500</xdr:colOff>
      <xdr:row>27</xdr:row>
      <xdr:rowOff>390525</xdr:rowOff>
    </xdr:to>
    <xdr:cxnSp macro="">
      <xdr:nvCxnSpPr>
        <xdr:cNvPr id="26" name="Straight Arrow Connector 25"/>
        <xdr:cNvCxnSpPr/>
      </xdr:nvCxnSpPr>
      <xdr:spPr>
        <a:xfrm flipH="1" flipV="1">
          <a:off x="6038850" y="6448425"/>
          <a:ext cx="333375" cy="95250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1257300</xdr:colOff>
      <xdr:row>31</xdr:row>
      <xdr:rowOff>161925</xdr:rowOff>
    </xdr:from>
    <xdr:to>
      <xdr:col>5</xdr:col>
      <xdr:colOff>228600</xdr:colOff>
      <xdr:row>31</xdr:row>
      <xdr:rowOff>171450</xdr:rowOff>
    </xdr:to>
    <xdr:cxnSp macro="">
      <xdr:nvCxnSpPr>
        <xdr:cNvPr id="27" name="Straight Arrow Connector 26"/>
        <xdr:cNvCxnSpPr/>
      </xdr:nvCxnSpPr>
      <xdr:spPr>
        <a:xfrm flipH="1">
          <a:off x="6096000" y="7505700"/>
          <a:ext cx="314325" cy="9525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219075</xdr:colOff>
      <xdr:row>33</xdr:row>
      <xdr:rowOff>142874</xdr:rowOff>
    </xdr:from>
    <xdr:ext cx="2717346" cy="593620"/>
    <xdr:sp macro="" textlink="">
      <xdr:nvSpPr>
        <xdr:cNvPr id="30" name="TextBox 29"/>
        <xdr:cNvSpPr txBox="1"/>
      </xdr:nvSpPr>
      <xdr:spPr>
        <a:xfrm>
          <a:off x="6410325" y="8157481"/>
          <a:ext cx="2717346" cy="59362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0" rtlCol="0" anchor="t">
          <a:spAutoFit/>
        </a:bodyPr>
        <a:lstStyle/>
        <a:p>
          <a:r>
            <a:rPr lang="en-GB" sz="1100"/>
            <a:t>&gt;College fund</a:t>
          </a:r>
          <a:r>
            <a:rPr lang="en-GB" sz="1100" baseline="0"/>
            <a:t> name, leave blank if no college funding.</a:t>
          </a:r>
        </a:p>
        <a:p>
          <a:r>
            <a:rPr lang="en-GB" sz="1100" baseline="0"/>
            <a:t>&gt;College fund contribution amount</a:t>
          </a:r>
          <a:endParaRPr lang="en-GB" sz="1100"/>
        </a:p>
      </xdr:txBody>
    </xdr:sp>
    <xdr:clientData/>
  </xdr:oneCellAnchor>
  <xdr:twoCellAnchor>
    <xdr:from>
      <xdr:col>4</xdr:col>
      <xdr:colOff>1257301</xdr:colOff>
      <xdr:row>33</xdr:row>
      <xdr:rowOff>133351</xdr:rowOff>
    </xdr:from>
    <xdr:to>
      <xdr:col>5</xdr:col>
      <xdr:colOff>219075</xdr:colOff>
      <xdr:row>34</xdr:row>
      <xdr:rowOff>133350</xdr:rowOff>
    </xdr:to>
    <xdr:cxnSp macro="">
      <xdr:nvCxnSpPr>
        <xdr:cNvPr id="31" name="Straight Arrow Connector 30"/>
        <xdr:cNvCxnSpPr/>
      </xdr:nvCxnSpPr>
      <xdr:spPr>
        <a:xfrm flipH="1" flipV="1">
          <a:off x="6096001" y="7905751"/>
          <a:ext cx="304799" cy="190499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1257300</xdr:colOff>
      <xdr:row>34</xdr:row>
      <xdr:rowOff>285750</xdr:rowOff>
    </xdr:from>
    <xdr:to>
      <xdr:col>5</xdr:col>
      <xdr:colOff>228601</xdr:colOff>
      <xdr:row>35</xdr:row>
      <xdr:rowOff>66676</xdr:rowOff>
    </xdr:to>
    <xdr:cxnSp macro="">
      <xdr:nvCxnSpPr>
        <xdr:cNvPr id="33" name="Straight Arrow Connector 32"/>
        <xdr:cNvCxnSpPr/>
      </xdr:nvCxnSpPr>
      <xdr:spPr>
        <a:xfrm flipH="1" flipV="1">
          <a:off x="6096000" y="8248650"/>
          <a:ext cx="314326" cy="161926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171449</xdr:colOff>
      <xdr:row>37</xdr:row>
      <xdr:rowOff>38100</xdr:rowOff>
    </xdr:from>
    <xdr:ext cx="2479223" cy="222108"/>
    <xdr:sp macro="" textlink="">
      <xdr:nvSpPr>
        <xdr:cNvPr id="36" name="TextBox 35"/>
        <xdr:cNvSpPr txBox="1"/>
      </xdr:nvSpPr>
      <xdr:spPr>
        <a:xfrm>
          <a:off x="6362699" y="8787493"/>
          <a:ext cx="2479223" cy="22210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t">
          <a:spAutoFit/>
        </a:bodyPr>
        <a:lstStyle/>
        <a:p>
          <a:r>
            <a:rPr lang="en-GB" sz="1100"/>
            <a:t>Final Check - is</a:t>
          </a:r>
          <a:r>
            <a:rPr lang="en-GB" sz="1100" baseline="0"/>
            <a:t> there enough funding?</a:t>
          </a:r>
        </a:p>
      </xdr:txBody>
    </xdr:sp>
    <xdr:clientData/>
  </xdr:oneCellAnchor>
  <xdr:twoCellAnchor>
    <xdr:from>
      <xdr:col>4</xdr:col>
      <xdr:colOff>1228728</xdr:colOff>
      <xdr:row>36</xdr:row>
      <xdr:rowOff>180978</xdr:rowOff>
    </xdr:from>
    <xdr:to>
      <xdr:col>5</xdr:col>
      <xdr:colOff>171449</xdr:colOff>
      <xdr:row>37</xdr:row>
      <xdr:rowOff>149154</xdr:rowOff>
    </xdr:to>
    <xdr:cxnSp macro="">
      <xdr:nvCxnSpPr>
        <xdr:cNvPr id="37" name="Straight Arrow Connector 36"/>
        <xdr:cNvCxnSpPr>
          <a:stCxn id="36" idx="1"/>
        </xdr:cNvCxnSpPr>
      </xdr:nvCxnSpPr>
      <xdr:spPr>
        <a:xfrm flipH="1" flipV="1">
          <a:off x="6072871" y="8739871"/>
          <a:ext cx="289828" cy="158676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2305050</xdr:colOff>
      <xdr:row>27</xdr:row>
      <xdr:rowOff>371475</xdr:rowOff>
    </xdr:from>
    <xdr:ext cx="1816554" cy="959302"/>
    <xdr:sp macro="" textlink="">
      <xdr:nvSpPr>
        <xdr:cNvPr id="24" name="TextBox 23"/>
        <xdr:cNvSpPr txBox="1"/>
      </xdr:nvSpPr>
      <xdr:spPr>
        <a:xfrm>
          <a:off x="2419350" y="6524625"/>
          <a:ext cx="1809750" cy="9524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18000" rIns="18000" bIns="0" rtlCol="0" anchor="t">
          <a:spAutoFit/>
        </a:bodyPr>
        <a:lstStyle/>
        <a:p>
          <a:r>
            <a:rPr lang="en-GB" sz="1100"/>
            <a:t>this is a sum:</a:t>
          </a:r>
        </a:p>
        <a:p>
          <a:r>
            <a:rPr lang="en-GB" sz="1100"/>
            <a:t>"=25545+6487+9000"</a:t>
          </a:r>
        </a:p>
        <a:p>
          <a:r>
            <a:rPr lang="en-GB" sz="1100"/>
            <a:t>Use the calculator</a:t>
          </a:r>
          <a:r>
            <a:rPr lang="en-GB" sz="1100" baseline="0"/>
            <a:t> to find </a:t>
          </a:r>
          <a:r>
            <a:rPr lang="en-GB" sz="1100"/>
            <a:t>50% of fees and stipend plus 100% expenses</a:t>
          </a:r>
        </a:p>
      </xdr:txBody>
    </xdr:sp>
    <xdr:clientData/>
  </xdr:oneCellAnchor>
  <xdr:twoCellAnchor>
    <xdr:from>
      <xdr:col>2</xdr:col>
      <xdr:colOff>847725</xdr:colOff>
      <xdr:row>27</xdr:row>
      <xdr:rowOff>200026</xdr:rowOff>
    </xdr:from>
    <xdr:to>
      <xdr:col>4</xdr:col>
      <xdr:colOff>19050</xdr:colOff>
      <xdr:row>27</xdr:row>
      <xdr:rowOff>371475</xdr:rowOff>
    </xdr:to>
    <xdr:cxnSp macro="">
      <xdr:nvCxnSpPr>
        <xdr:cNvPr id="28" name="Straight Arrow Connector 27"/>
        <xdr:cNvCxnSpPr/>
      </xdr:nvCxnSpPr>
      <xdr:spPr>
        <a:xfrm flipV="1">
          <a:off x="4152900" y="6353176"/>
          <a:ext cx="704850" cy="171449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2990850</xdr:colOff>
      <xdr:row>33</xdr:row>
      <xdr:rowOff>28574</xdr:rowOff>
    </xdr:from>
    <xdr:ext cx="1445078" cy="389688"/>
    <xdr:sp macro="" textlink="">
      <xdr:nvSpPr>
        <xdr:cNvPr id="29" name="TextBox 28"/>
        <xdr:cNvSpPr txBox="1"/>
      </xdr:nvSpPr>
      <xdr:spPr>
        <a:xfrm>
          <a:off x="3099707" y="8043181"/>
          <a:ext cx="1445078" cy="38968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18000" rIns="18000" bIns="0" rtlCol="0" anchor="t">
          <a:spAutoFit/>
        </a:bodyPr>
        <a:lstStyle/>
        <a:p>
          <a:r>
            <a:rPr lang="en-GB" sz="1100"/>
            <a:t>another sum:</a:t>
          </a:r>
        </a:p>
        <a:p>
          <a:r>
            <a:rPr lang="en-GB" sz="1100"/>
            <a:t>"=25545+6487"</a:t>
          </a:r>
        </a:p>
      </xdr:txBody>
    </xdr:sp>
    <xdr:clientData/>
  </xdr:oneCellAnchor>
  <xdr:twoCellAnchor>
    <xdr:from>
      <xdr:col>3</xdr:col>
      <xdr:colOff>380999</xdr:colOff>
      <xdr:row>34</xdr:row>
      <xdr:rowOff>32918</xdr:rowOff>
    </xdr:from>
    <xdr:to>
      <xdr:col>4</xdr:col>
      <xdr:colOff>123825</xdr:colOff>
      <xdr:row>34</xdr:row>
      <xdr:rowOff>209551</xdr:rowOff>
    </xdr:to>
    <xdr:cxnSp macro="">
      <xdr:nvCxnSpPr>
        <xdr:cNvPr id="32" name="Straight Arrow Connector 31"/>
        <xdr:cNvCxnSpPr>
          <a:stCxn id="29" idx="3"/>
        </xdr:cNvCxnSpPr>
      </xdr:nvCxnSpPr>
      <xdr:spPr>
        <a:xfrm>
          <a:off x="4544785" y="8238025"/>
          <a:ext cx="423183" cy="176633"/>
        </a:xfrm>
        <a:prstGeom prst="straightConnector1">
          <a:avLst/>
        </a:prstGeom>
        <a:ln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ARAP Savings Calculato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ARAP Savings Calculator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oyalholloway.ac.uk/studyhere/researchdegrees/feesandfunding/tuitionfees/tuitionfe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I38"/>
  <sheetViews>
    <sheetView showGridLines="0" zoomScale="70" zoomScaleNormal="70" workbookViewId="0">
      <selection activeCell="F15" sqref="F15"/>
    </sheetView>
  </sheetViews>
  <sheetFormatPr defaultRowHeight="15" x14ac:dyDescent="0.3"/>
  <cols>
    <col min="1" max="1" width="1.7109375" style="15" customWidth="1"/>
    <col min="2" max="2" width="47.85546875" style="15" customWidth="1"/>
    <col min="3" max="3" width="12.85546875" style="15" customWidth="1"/>
    <col min="4" max="4" width="10.140625" style="15" customWidth="1"/>
    <col min="5" max="5" width="20.140625" style="29" customWidth="1"/>
    <col min="6" max="6" width="7.42578125" style="15" customWidth="1"/>
    <col min="7" max="7" width="11.7109375" style="15" customWidth="1"/>
    <col min="8" max="8" width="9" style="15" customWidth="1"/>
    <col min="9" max="9" width="11.28515625" style="15" bestFit="1" customWidth="1"/>
    <col min="10" max="16384" width="9.140625" style="15"/>
  </cols>
  <sheetData>
    <row r="1" spans="2:9" s="5" customFormat="1" ht="47.25" x14ac:dyDescent="0.75">
      <c r="B1" s="2" t="s">
        <v>26</v>
      </c>
      <c r="C1" s="3"/>
      <c r="D1" s="3"/>
      <c r="E1" s="4"/>
      <c r="G1" s="73" t="s">
        <v>53</v>
      </c>
      <c r="H1" s="74"/>
    </row>
    <row r="2" spans="2:9" s="5" customFormat="1" ht="21" x14ac:dyDescent="0.35">
      <c r="B2" s="6" t="s">
        <v>27</v>
      </c>
      <c r="C2" s="6"/>
      <c r="D2" s="6"/>
      <c r="E2" s="7"/>
      <c r="G2" s="74"/>
      <c r="H2" s="74"/>
    </row>
    <row r="3" spans="2:9" s="5" customFormat="1" ht="21.75" customHeight="1" x14ac:dyDescent="0.35">
      <c r="B3" s="8"/>
      <c r="C3" s="8"/>
      <c r="D3" s="8"/>
      <c r="E3" s="9"/>
      <c r="G3" s="74"/>
      <c r="H3" s="74"/>
    </row>
    <row r="4" spans="2:9" s="5" customFormat="1" ht="21.75" customHeight="1" x14ac:dyDescent="0.2">
      <c r="B4" s="10" t="s">
        <v>28</v>
      </c>
      <c r="C4" s="10"/>
      <c r="D4" s="10"/>
      <c r="E4" s="11"/>
      <c r="G4" s="74"/>
      <c r="H4" s="74"/>
    </row>
    <row r="5" spans="2:9" ht="21.75" customHeight="1" x14ac:dyDescent="0.3">
      <c r="G5" s="74"/>
      <c r="H5" s="74"/>
    </row>
    <row r="6" spans="2:9" ht="18" x14ac:dyDescent="0.3">
      <c r="B6" s="12" t="s">
        <v>9</v>
      </c>
      <c r="C6" s="13"/>
      <c r="D6" s="13"/>
      <c r="E6" s="14"/>
      <c r="G6" s="74"/>
      <c r="H6" s="74"/>
    </row>
    <row r="7" spans="2:9" ht="27" customHeight="1" x14ac:dyDescent="0.3">
      <c r="B7" s="16" t="s">
        <v>31</v>
      </c>
      <c r="C7" s="17" t="s">
        <v>39</v>
      </c>
      <c r="D7" s="18">
        <v>3</v>
      </c>
      <c r="E7" s="51" t="str">
        <f>IF(EXACT(D7,"3"),"£51090.00",IF(EXACT(D7,"3.5"),"£59861.50",IF(EXACT(D7,"4"),"68633.00")))</f>
        <v>£51090.00</v>
      </c>
    </row>
    <row r="8" spans="2:9" ht="17.25" customHeight="1" x14ac:dyDescent="0.3">
      <c r="B8" s="77" t="s">
        <v>33</v>
      </c>
      <c r="C8" s="78"/>
      <c r="D8" s="19" t="s">
        <v>24</v>
      </c>
      <c r="E8" s="51" t="str">
        <f>IF(D8="Home/EU",IF(EXACT(D7,"3"),"£12974.00",IF(EXACT(D7,"4"),"£17429.00",IF(EXACT(D7,"3.5"),"£15201.50","Int fees"))))</f>
        <v>£12974.00</v>
      </c>
    </row>
    <row r="9" spans="2:9" x14ac:dyDescent="0.3">
      <c r="B9" s="20" t="s">
        <v>10</v>
      </c>
      <c r="C9" s="21"/>
      <c r="D9" s="22"/>
      <c r="E9" s="52">
        <f>E8+E7</f>
        <v>64064</v>
      </c>
    </row>
    <row r="10" spans="2:9" x14ac:dyDescent="0.3">
      <c r="B10" s="20"/>
      <c r="C10" s="21"/>
      <c r="D10" s="22"/>
      <c r="E10" s="23"/>
    </row>
    <row r="11" spans="2:9" x14ac:dyDescent="0.3">
      <c r="B11" s="20" t="s">
        <v>14</v>
      </c>
      <c r="C11" s="24"/>
      <c r="D11" s="24"/>
      <c r="E11" s="25">
        <v>9000</v>
      </c>
    </row>
    <row r="12" spans="2:9" x14ac:dyDescent="0.3">
      <c r="B12" s="20"/>
      <c r="C12" s="24"/>
      <c r="D12" s="24"/>
      <c r="E12" s="23"/>
    </row>
    <row r="13" spans="2:9" x14ac:dyDescent="0.3">
      <c r="B13" s="26" t="s">
        <v>12</v>
      </c>
      <c r="C13" s="27"/>
      <c r="D13" s="27"/>
      <c r="E13" s="54">
        <f>E11+E9</f>
        <v>73064</v>
      </c>
    </row>
    <row r="14" spans="2:9" x14ac:dyDescent="0.3">
      <c r="B14" s="28"/>
    </row>
    <row r="15" spans="2:9" ht="18" x14ac:dyDescent="0.3">
      <c r="B15" s="12" t="s">
        <v>29</v>
      </c>
      <c r="C15" s="13"/>
      <c r="D15" s="13"/>
      <c r="E15" s="14"/>
      <c r="G15" s="15" t="s">
        <v>48</v>
      </c>
    </row>
    <row r="16" spans="2:9" x14ac:dyDescent="0.3">
      <c r="B16" s="16" t="s">
        <v>32</v>
      </c>
      <c r="C16" s="30"/>
      <c r="D16" s="31" t="s">
        <v>0</v>
      </c>
      <c r="E16" s="53" t="str">
        <f>IF(D16="YES",E7)</f>
        <v>£51090.00</v>
      </c>
      <c r="G16" s="60" t="s">
        <v>21</v>
      </c>
      <c r="H16" s="63">
        <v>0.5</v>
      </c>
      <c r="I16" s="71">
        <f>H16*(E17+E16)</f>
        <v>25545</v>
      </c>
    </row>
    <row r="17" spans="2:9" ht="18" customHeight="1" x14ac:dyDescent="0.3">
      <c r="B17" s="33" t="s">
        <v>36</v>
      </c>
      <c r="C17" s="34" t="s">
        <v>35</v>
      </c>
      <c r="D17" s="35">
        <v>0</v>
      </c>
      <c r="E17" s="32">
        <f>D17*D7</f>
        <v>0</v>
      </c>
      <c r="G17" s="61"/>
      <c r="H17" s="61">
        <f>1-H16</f>
        <v>0.5</v>
      </c>
      <c r="I17" s="71">
        <f>H17*(E16+E17)</f>
        <v>25545</v>
      </c>
    </row>
    <row r="18" spans="2:9" x14ac:dyDescent="0.3">
      <c r="B18" s="59" t="s">
        <v>40</v>
      </c>
      <c r="C18" s="56" t="s">
        <v>35</v>
      </c>
      <c r="D18" s="38">
        <v>0</v>
      </c>
      <c r="E18" s="32">
        <f>D18*D7</f>
        <v>0</v>
      </c>
      <c r="G18" s="67"/>
      <c r="H18" s="67"/>
      <c r="I18" s="66"/>
    </row>
    <row r="19" spans="2:9" ht="19.5" customHeight="1" x14ac:dyDescent="0.3">
      <c r="B19" s="59" t="s">
        <v>30</v>
      </c>
      <c r="C19" s="21"/>
      <c r="D19" s="39"/>
      <c r="E19" s="40" t="str">
        <f>E8</f>
        <v>£12974.00</v>
      </c>
      <c r="G19" s="61" t="s">
        <v>23</v>
      </c>
      <c r="H19" s="63">
        <v>0.5</v>
      </c>
      <c r="I19" s="71">
        <f>H19*E19</f>
        <v>6487</v>
      </c>
    </row>
    <row r="20" spans="2:9" x14ac:dyDescent="0.3">
      <c r="B20" s="20" t="s">
        <v>11</v>
      </c>
      <c r="C20" s="21"/>
      <c r="D20" s="22"/>
      <c r="E20" s="25">
        <f>E11</f>
        <v>9000</v>
      </c>
      <c r="G20" s="60"/>
      <c r="H20" s="68">
        <f>1-H19</f>
        <v>0.5</v>
      </c>
      <c r="I20" s="71">
        <f>H20*E19</f>
        <v>6487</v>
      </c>
    </row>
    <row r="21" spans="2:9" x14ac:dyDescent="0.3">
      <c r="B21" s="20"/>
      <c r="C21" s="21"/>
      <c r="D21" s="22"/>
      <c r="E21" s="23"/>
      <c r="G21" s="67"/>
      <c r="H21" s="67"/>
      <c r="I21" s="66"/>
    </row>
    <row r="22" spans="2:9" x14ac:dyDescent="0.3">
      <c r="B22" s="20"/>
      <c r="C22" s="24"/>
      <c r="D22" s="24"/>
      <c r="E22" s="23"/>
      <c r="G22" s="61" t="s">
        <v>46</v>
      </c>
      <c r="H22" s="63">
        <v>1</v>
      </c>
      <c r="I22" s="71">
        <f>H22*E20</f>
        <v>9000</v>
      </c>
    </row>
    <row r="23" spans="2:9" x14ac:dyDescent="0.3">
      <c r="B23" s="26" t="s">
        <v>12</v>
      </c>
      <c r="C23" s="27"/>
      <c r="D23" s="27"/>
      <c r="E23" s="54">
        <f>E16+E17+E18+E19+E20</f>
        <v>73064</v>
      </c>
      <c r="G23" s="60"/>
      <c r="H23" s="68">
        <f>1-H22</f>
        <v>0</v>
      </c>
      <c r="I23" s="71">
        <f>H23*E20</f>
        <v>0</v>
      </c>
    </row>
    <row r="24" spans="2:9" x14ac:dyDescent="0.3">
      <c r="B24" s="28"/>
      <c r="E24" s="41"/>
      <c r="G24" s="65"/>
      <c r="H24" s="65"/>
      <c r="I24" s="65"/>
    </row>
    <row r="25" spans="2:9" ht="26.25" customHeight="1" x14ac:dyDescent="0.35">
      <c r="B25" s="79" t="s">
        <v>2</v>
      </c>
      <c r="C25" s="79"/>
      <c r="D25" s="13"/>
      <c r="E25" s="14"/>
      <c r="G25" s="61" t="s">
        <v>47</v>
      </c>
      <c r="H25" s="63">
        <v>1</v>
      </c>
      <c r="I25" s="71">
        <f>H25*E23</f>
        <v>73064</v>
      </c>
    </row>
    <row r="26" spans="2:9" x14ac:dyDescent="0.3">
      <c r="B26" s="16" t="s">
        <v>37</v>
      </c>
      <c r="C26" s="42"/>
      <c r="D26" s="80" t="s">
        <v>52</v>
      </c>
      <c r="E26" s="81"/>
      <c r="G26" s="60"/>
      <c r="H26" s="68">
        <f>1-H25</f>
        <v>0</v>
      </c>
      <c r="I26" s="69">
        <f>H26*E23</f>
        <v>0</v>
      </c>
    </row>
    <row r="27" spans="2:9" x14ac:dyDescent="0.3">
      <c r="B27" s="20" t="s">
        <v>8</v>
      </c>
      <c r="C27" s="24"/>
      <c r="D27" s="24"/>
      <c r="E27" s="72" t="s">
        <v>6</v>
      </c>
    </row>
    <row r="28" spans="2:9" ht="33.75" customHeight="1" x14ac:dyDescent="0.3">
      <c r="B28" s="82" t="s">
        <v>51</v>
      </c>
      <c r="C28" s="83"/>
      <c r="D28" s="83"/>
      <c r="E28" s="45">
        <f>25545+6487+9000</f>
        <v>41032</v>
      </c>
    </row>
    <row r="29" spans="2:9" x14ac:dyDescent="0.3">
      <c r="B29" s="20" t="s">
        <v>38</v>
      </c>
      <c r="C29" s="24"/>
      <c r="D29" s="80" t="s">
        <v>44</v>
      </c>
      <c r="E29" s="81"/>
    </row>
    <row r="30" spans="2:9" x14ac:dyDescent="0.3">
      <c r="B30" s="20" t="s">
        <v>8</v>
      </c>
      <c r="C30" s="24"/>
      <c r="D30" s="24"/>
      <c r="E30" s="72"/>
    </row>
    <row r="31" spans="2:9" ht="30" x14ac:dyDescent="0.3">
      <c r="B31" s="20" t="s">
        <v>49</v>
      </c>
      <c r="C31" s="24"/>
      <c r="D31" s="44"/>
      <c r="E31" s="45"/>
    </row>
    <row r="32" spans="2:9" x14ac:dyDescent="0.3">
      <c r="B32" s="20" t="s">
        <v>43</v>
      </c>
      <c r="C32" s="24"/>
      <c r="D32" s="24"/>
      <c r="E32" s="55">
        <f>E31+E28</f>
        <v>41032</v>
      </c>
    </row>
    <row r="33" spans="2:5" ht="18.75" customHeight="1" x14ac:dyDescent="0.3">
      <c r="B33" s="75" t="s">
        <v>25</v>
      </c>
      <c r="C33" s="76"/>
      <c r="D33" s="24"/>
      <c r="E33" s="57" t="str">
        <f>IF(E32&gt;E23,"no","YES")</f>
        <v>YES</v>
      </c>
    </row>
    <row r="34" spans="2:5" x14ac:dyDescent="0.3">
      <c r="B34" s="20" t="s">
        <v>15</v>
      </c>
      <c r="C34" s="24"/>
      <c r="D34" s="24"/>
      <c r="E34" s="46" t="s">
        <v>17</v>
      </c>
    </row>
    <row r="35" spans="2:5" ht="30" x14ac:dyDescent="0.3">
      <c r="B35" s="20" t="s">
        <v>50</v>
      </c>
      <c r="C35" s="24"/>
      <c r="D35" s="24"/>
      <c r="E35" s="47">
        <f>25545+6487</f>
        <v>32032</v>
      </c>
    </row>
    <row r="36" spans="2:5" x14ac:dyDescent="0.3">
      <c r="B36" s="48"/>
      <c r="C36" s="49"/>
      <c r="D36" s="49"/>
      <c r="E36" s="50"/>
    </row>
    <row r="37" spans="2:5" x14ac:dyDescent="0.3">
      <c r="B37" s="26"/>
      <c r="C37" s="27"/>
      <c r="D37" s="64" t="s">
        <v>42</v>
      </c>
      <c r="E37" s="54">
        <f>E32+E35</f>
        <v>73064</v>
      </c>
    </row>
    <row r="38" spans="2:5" x14ac:dyDescent="0.3">
      <c r="E38" s="58" t="str">
        <f>IF(E37&lt;E23,"Funding Insufficient","Funding OK")</f>
        <v>Funding OK</v>
      </c>
    </row>
  </sheetData>
  <sheetProtection algorithmName="SHA-512" hashValue="PKAfytosezXRdRyOZ76/FLVlDN9GnjRSVAM3DHxiXbny7ZhczXC4tKcS2ykj4tPH71y6jVC1B+KGP92n789flQ==" saltValue="Fe4V/nNYxwFOZ1JXqO34MA==" spinCount="100000" sheet="1" objects="1" scenarios="1"/>
  <mergeCells count="7">
    <mergeCell ref="G1:H6"/>
    <mergeCell ref="B33:C33"/>
    <mergeCell ref="B8:C8"/>
    <mergeCell ref="B25:C25"/>
    <mergeCell ref="D26:E26"/>
    <mergeCell ref="B28:D28"/>
    <mergeCell ref="D29:E29"/>
  </mergeCells>
  <conditionalFormatting sqref="E38">
    <cfRule type="cellIs" dxfId="1" priority="1" operator="equal">
      <formula>"Funding Insufficient"</formula>
    </cfRule>
  </conditionalFormatting>
  <dataValidations count="5">
    <dataValidation type="list" allowBlank="1" showInputMessage="1" showErrorMessage="1" sqref="D7">
      <formula1>years</formula1>
    </dataValidation>
    <dataValidation type="list" allowBlank="1" showInputMessage="1" showErrorMessage="1" sqref="D8">
      <formula1>Fees</formula1>
    </dataValidation>
    <dataValidation type="list" allowBlank="1" showInputMessage="1" showErrorMessage="1" sqref="E34">
      <formula1>College</formula1>
    </dataValidation>
    <dataValidation type="list" allowBlank="1" showInputMessage="1" showErrorMessage="1" sqref="D16">
      <formula1>Answer</formula1>
    </dataValidation>
    <dataValidation type="list" allowBlank="1" showInputMessage="1" showErrorMessage="1" sqref="E27 E30">
      <formula1>Funders</formula1>
    </dataValidation>
  </dataValidations>
  <printOptions horizontalCentered="1"/>
  <pageMargins left="0.25" right="0.25" top="0.75" bottom="0.75" header="0.3" footer="0.3"/>
  <pageSetup paperSize="9" scale="78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I38"/>
  <sheetViews>
    <sheetView showGridLines="0" tabSelected="1" workbookViewId="0">
      <selection activeCell="G9" sqref="G9"/>
    </sheetView>
  </sheetViews>
  <sheetFormatPr defaultRowHeight="15" x14ac:dyDescent="0.3"/>
  <cols>
    <col min="1" max="1" width="1.7109375" style="15" customWidth="1"/>
    <col min="2" max="2" width="47.85546875" style="15" customWidth="1"/>
    <col min="3" max="3" width="12.85546875" style="15" customWidth="1"/>
    <col min="4" max="4" width="10.140625" style="15" customWidth="1"/>
    <col min="5" max="5" width="20.140625" style="29" customWidth="1"/>
    <col min="6" max="6" width="7.42578125" style="15" customWidth="1"/>
    <col min="7" max="7" width="11.7109375" style="15" customWidth="1"/>
    <col min="8" max="8" width="9" style="15" customWidth="1"/>
    <col min="9" max="9" width="11.28515625" style="15" bestFit="1" customWidth="1"/>
    <col min="10" max="16384" width="9.140625" style="15"/>
  </cols>
  <sheetData>
    <row r="1" spans="2:9" s="5" customFormat="1" ht="47.25" x14ac:dyDescent="0.75">
      <c r="B1" s="2" t="s">
        <v>26</v>
      </c>
      <c r="C1" s="3"/>
      <c r="D1" s="3"/>
      <c r="E1" s="4"/>
    </row>
    <row r="2" spans="2:9" s="5" customFormat="1" ht="21" x14ac:dyDescent="0.35">
      <c r="B2" s="6" t="s">
        <v>27</v>
      </c>
      <c r="C2" s="6"/>
      <c r="D2" s="6"/>
      <c r="E2" s="7" t="s">
        <v>54</v>
      </c>
    </row>
    <row r="3" spans="2:9" s="5" customFormat="1" ht="19.5" x14ac:dyDescent="0.35">
      <c r="B3" s="8"/>
      <c r="C3" s="8"/>
      <c r="D3" s="8"/>
      <c r="E3" s="9"/>
    </row>
    <row r="4" spans="2:9" s="5" customFormat="1" ht="12.75" x14ac:dyDescent="0.2">
      <c r="B4" s="10" t="s">
        <v>28</v>
      </c>
      <c r="C4" s="10"/>
      <c r="D4" s="10"/>
      <c r="E4" s="11"/>
    </row>
    <row r="6" spans="2:9" ht="18" x14ac:dyDescent="0.3">
      <c r="B6" s="12" t="s">
        <v>9</v>
      </c>
      <c r="C6" s="13"/>
      <c r="D6" s="13"/>
      <c r="E6" s="14"/>
    </row>
    <row r="7" spans="2:9" ht="27" customHeight="1" x14ac:dyDescent="0.3">
      <c r="B7" s="16" t="s">
        <v>31</v>
      </c>
      <c r="C7" s="17" t="s">
        <v>39</v>
      </c>
      <c r="D7" s="18">
        <v>3</v>
      </c>
      <c r="E7" s="51" t="str">
        <f>IF(EXACT(D7,"3"),"£51090.00",IF(EXACT(D7,"3.5"),"£59861.50",IF(EXACT(D7,"4"),"68633.00")))</f>
        <v>£51090.00</v>
      </c>
    </row>
    <row r="8" spans="2:9" ht="17.25" customHeight="1" x14ac:dyDescent="0.3">
      <c r="B8" s="77" t="s">
        <v>33</v>
      </c>
      <c r="C8" s="78"/>
      <c r="D8" s="19" t="s">
        <v>24</v>
      </c>
      <c r="E8" s="51" t="str">
        <f>IF(D8="Home/EU",IF(EXACT(D7,"3"),"£12974.00",IF(EXACT(D7,"4"),"£17429.00",IF(EXACT(D7,"3.5"),"£15201.50","Int fees"))))</f>
        <v>£12974.00</v>
      </c>
      <c r="G8" s="70" t="s">
        <v>55</v>
      </c>
    </row>
    <row r="9" spans="2:9" x14ac:dyDescent="0.3">
      <c r="B9" s="20" t="s">
        <v>10</v>
      </c>
      <c r="C9" s="21"/>
      <c r="D9" s="22"/>
      <c r="E9" s="52">
        <f>E8+E7</f>
        <v>64064</v>
      </c>
    </row>
    <row r="10" spans="2:9" x14ac:dyDescent="0.3">
      <c r="B10" s="20"/>
      <c r="C10" s="21"/>
      <c r="D10" s="22"/>
      <c r="E10" s="23"/>
    </row>
    <row r="11" spans="2:9" x14ac:dyDescent="0.3">
      <c r="B11" s="20" t="s">
        <v>14</v>
      </c>
      <c r="C11" s="24"/>
      <c r="D11" s="24"/>
      <c r="E11" s="25">
        <v>0</v>
      </c>
    </row>
    <row r="12" spans="2:9" x14ac:dyDescent="0.3">
      <c r="B12" s="20"/>
      <c r="C12" s="24"/>
      <c r="D12" s="24"/>
      <c r="E12" s="23"/>
    </row>
    <row r="13" spans="2:9" x14ac:dyDescent="0.3">
      <c r="B13" s="26" t="s">
        <v>12</v>
      </c>
      <c r="C13" s="27"/>
      <c r="D13" s="27"/>
      <c r="E13" s="54">
        <f>E11+E9</f>
        <v>64064</v>
      </c>
    </row>
    <row r="14" spans="2:9" x14ac:dyDescent="0.3">
      <c r="B14" s="28"/>
    </row>
    <row r="15" spans="2:9" ht="18" x14ac:dyDescent="0.3">
      <c r="B15" s="12" t="s">
        <v>29</v>
      </c>
      <c r="C15" s="13"/>
      <c r="D15" s="13"/>
      <c r="E15" s="14"/>
      <c r="G15" s="15" t="s">
        <v>48</v>
      </c>
    </row>
    <row r="16" spans="2:9" x14ac:dyDescent="0.3">
      <c r="B16" s="16" t="s">
        <v>32</v>
      </c>
      <c r="C16" s="30"/>
      <c r="D16" s="31" t="s">
        <v>0</v>
      </c>
      <c r="E16" s="53" t="str">
        <f>IF(D16="YES",E7)</f>
        <v>£51090.00</v>
      </c>
      <c r="G16" s="84" t="s">
        <v>21</v>
      </c>
      <c r="H16" s="63">
        <v>1</v>
      </c>
      <c r="I16" s="62">
        <f>H16*(E17+E16)</f>
        <v>51090</v>
      </c>
    </row>
    <row r="17" spans="2:9" ht="18" customHeight="1" x14ac:dyDescent="0.3">
      <c r="B17" s="33" t="s">
        <v>36</v>
      </c>
      <c r="C17" s="34" t="s">
        <v>35</v>
      </c>
      <c r="D17" s="35">
        <v>0</v>
      </c>
      <c r="E17" s="32">
        <f>D17*D7</f>
        <v>0</v>
      </c>
      <c r="G17" s="85"/>
      <c r="H17" s="61">
        <f>1-H16</f>
        <v>0</v>
      </c>
      <c r="I17" s="62">
        <f>H17*(E16+E17)</f>
        <v>0</v>
      </c>
    </row>
    <row r="18" spans="2:9" x14ac:dyDescent="0.3">
      <c r="B18" s="36" t="s">
        <v>40</v>
      </c>
      <c r="C18" s="37" t="s">
        <v>35</v>
      </c>
      <c r="D18" s="38">
        <v>0</v>
      </c>
      <c r="E18" s="32">
        <f>D18*D7</f>
        <v>0</v>
      </c>
      <c r="G18" s="67"/>
      <c r="H18" s="67"/>
      <c r="I18" s="66"/>
    </row>
    <row r="19" spans="2:9" ht="19.5" customHeight="1" x14ac:dyDescent="0.3">
      <c r="B19" s="36" t="s">
        <v>30</v>
      </c>
      <c r="C19" s="21"/>
      <c r="D19" s="39"/>
      <c r="E19" s="40" t="str">
        <f>E8</f>
        <v>£12974.00</v>
      </c>
      <c r="G19" s="86" t="s">
        <v>23</v>
      </c>
      <c r="H19" s="63">
        <v>1</v>
      </c>
      <c r="I19" s="62">
        <f>H19*E19</f>
        <v>12974</v>
      </c>
    </row>
    <row r="20" spans="2:9" x14ac:dyDescent="0.3">
      <c r="B20" s="20" t="s">
        <v>11</v>
      </c>
      <c r="C20" s="21"/>
      <c r="D20" s="22"/>
      <c r="E20" s="25">
        <f>E11</f>
        <v>0</v>
      </c>
      <c r="G20" s="87"/>
      <c r="H20" s="68">
        <f>1-H19</f>
        <v>0</v>
      </c>
      <c r="I20" s="62">
        <f>H20*E19</f>
        <v>0</v>
      </c>
    </row>
    <row r="21" spans="2:9" x14ac:dyDescent="0.3">
      <c r="B21" s="20"/>
      <c r="C21" s="21"/>
      <c r="D21" s="22"/>
      <c r="E21" s="23"/>
      <c r="G21" s="67"/>
      <c r="H21" s="67"/>
      <c r="I21" s="66"/>
    </row>
    <row r="22" spans="2:9" x14ac:dyDescent="0.3">
      <c r="B22" s="20"/>
      <c r="C22" s="24"/>
      <c r="D22" s="24"/>
      <c r="E22" s="23"/>
      <c r="G22" s="86" t="s">
        <v>46</v>
      </c>
      <c r="H22" s="63">
        <v>1</v>
      </c>
      <c r="I22" s="62">
        <f>H22*E20</f>
        <v>0</v>
      </c>
    </row>
    <row r="23" spans="2:9" x14ac:dyDescent="0.3">
      <c r="B23" s="26" t="s">
        <v>12</v>
      </c>
      <c r="C23" s="27"/>
      <c r="D23" s="27"/>
      <c r="E23" s="54">
        <f>E16+E17+E18+E19+E20</f>
        <v>64064</v>
      </c>
      <c r="G23" s="87"/>
      <c r="H23" s="68">
        <f>1-H22</f>
        <v>0</v>
      </c>
      <c r="I23" s="62">
        <f>H23*E20</f>
        <v>0</v>
      </c>
    </row>
    <row r="24" spans="2:9" x14ac:dyDescent="0.3">
      <c r="B24" s="28"/>
      <c r="E24" s="41"/>
      <c r="G24" s="65"/>
      <c r="H24" s="65"/>
      <c r="I24" s="65"/>
    </row>
    <row r="25" spans="2:9" ht="26.25" customHeight="1" x14ac:dyDescent="0.35">
      <c r="B25" s="79" t="s">
        <v>2</v>
      </c>
      <c r="C25" s="79"/>
      <c r="D25" s="13"/>
      <c r="E25" s="14"/>
      <c r="G25" s="86" t="s">
        <v>47</v>
      </c>
      <c r="H25" s="63">
        <v>1</v>
      </c>
      <c r="I25" s="62">
        <f>H25*E23</f>
        <v>64064</v>
      </c>
    </row>
    <row r="26" spans="2:9" x14ac:dyDescent="0.3">
      <c r="B26" s="16" t="s">
        <v>37</v>
      </c>
      <c r="C26" s="42"/>
      <c r="D26" s="80" t="s">
        <v>44</v>
      </c>
      <c r="E26" s="81"/>
      <c r="G26" s="87"/>
      <c r="H26" s="68">
        <f>1-H25</f>
        <v>0</v>
      </c>
      <c r="I26" s="62">
        <f>H26*E23</f>
        <v>0</v>
      </c>
    </row>
    <row r="27" spans="2:9" x14ac:dyDescent="0.3">
      <c r="B27" s="20" t="s">
        <v>8</v>
      </c>
      <c r="C27" s="24"/>
      <c r="D27" s="24"/>
      <c r="E27" s="43"/>
    </row>
    <row r="28" spans="2:9" ht="33.75" customHeight="1" x14ac:dyDescent="0.3">
      <c r="B28" s="82" t="s">
        <v>51</v>
      </c>
      <c r="C28" s="83"/>
      <c r="D28" s="83"/>
      <c r="E28" s="45">
        <v>0</v>
      </c>
    </row>
    <row r="29" spans="2:9" x14ac:dyDescent="0.3">
      <c r="B29" s="20" t="s">
        <v>38</v>
      </c>
      <c r="C29" s="24"/>
      <c r="D29" s="80" t="s">
        <v>44</v>
      </c>
      <c r="E29" s="81"/>
    </row>
    <row r="30" spans="2:9" x14ac:dyDescent="0.3">
      <c r="B30" s="20" t="s">
        <v>8</v>
      </c>
      <c r="C30" s="24"/>
      <c r="D30" s="24"/>
      <c r="E30" s="43"/>
    </row>
    <row r="31" spans="2:9" ht="30" x14ac:dyDescent="0.3">
      <c r="B31" s="20" t="s">
        <v>49</v>
      </c>
      <c r="C31" s="24"/>
      <c r="D31" s="44"/>
      <c r="E31" s="45">
        <v>0</v>
      </c>
    </row>
    <row r="32" spans="2:9" x14ac:dyDescent="0.3">
      <c r="B32" s="20" t="s">
        <v>43</v>
      </c>
      <c r="C32" s="24"/>
      <c r="D32" s="24"/>
      <c r="E32" s="55">
        <f>E31+E28</f>
        <v>0</v>
      </c>
    </row>
    <row r="33" spans="2:5" ht="18.75" customHeight="1" x14ac:dyDescent="0.3">
      <c r="B33" s="75" t="s">
        <v>25</v>
      </c>
      <c r="C33" s="76"/>
      <c r="D33" s="24"/>
      <c r="E33" s="57" t="str">
        <f>IF(E32&gt;E23,"no","YES")</f>
        <v>YES</v>
      </c>
    </row>
    <row r="34" spans="2:5" x14ac:dyDescent="0.3">
      <c r="B34" s="20" t="s">
        <v>15</v>
      </c>
      <c r="C34" s="24"/>
      <c r="D34" s="24"/>
      <c r="E34" s="46"/>
    </row>
    <row r="35" spans="2:5" ht="30" x14ac:dyDescent="0.3">
      <c r="B35" s="20" t="s">
        <v>50</v>
      </c>
      <c r="C35" s="24"/>
      <c r="D35" s="24"/>
      <c r="E35" s="47">
        <v>0</v>
      </c>
    </row>
    <row r="36" spans="2:5" x14ac:dyDescent="0.3">
      <c r="B36" s="48"/>
      <c r="C36" s="49"/>
      <c r="D36" s="49"/>
      <c r="E36" s="50"/>
    </row>
    <row r="37" spans="2:5" x14ac:dyDescent="0.3">
      <c r="B37" s="26"/>
      <c r="C37" s="27"/>
      <c r="D37" s="64" t="s">
        <v>42</v>
      </c>
      <c r="E37" s="54">
        <f>E32+E35</f>
        <v>0</v>
      </c>
    </row>
    <row r="38" spans="2:5" x14ac:dyDescent="0.3">
      <c r="E38" s="58" t="str">
        <f>IF(E37&lt;E23,"Funding Insufficient","Funding OK")</f>
        <v>Funding Insufficient</v>
      </c>
    </row>
  </sheetData>
  <sheetProtection algorithmName="SHA-512" hashValue="NVU9MRKaOzwQ6sytMecLIif6SkpQdMu0L2t1t5CSoh8YZKVukgeOTnNAIBKDsoMa+u16zsGwomK6EGTPT+uRzQ==" saltValue="Mz3QgacPEDpXeGpF2f9oWg==" spinCount="100000" sheet="1" objects="1" scenarios="1"/>
  <mergeCells count="10">
    <mergeCell ref="D29:E29"/>
    <mergeCell ref="B33:C33"/>
    <mergeCell ref="B25:C25"/>
    <mergeCell ref="B28:D28"/>
    <mergeCell ref="G16:G17"/>
    <mergeCell ref="G19:G20"/>
    <mergeCell ref="G22:G23"/>
    <mergeCell ref="G25:G26"/>
    <mergeCell ref="B8:C8"/>
    <mergeCell ref="D26:E26"/>
  </mergeCells>
  <conditionalFormatting sqref="E38">
    <cfRule type="cellIs" dxfId="0" priority="1" operator="equal">
      <formula>"Funding Insufficient"</formula>
    </cfRule>
  </conditionalFormatting>
  <dataValidations count="5">
    <dataValidation type="list" allowBlank="1" showInputMessage="1" showErrorMessage="1" sqref="E27 E30">
      <formula1>Funders</formula1>
    </dataValidation>
    <dataValidation type="list" allowBlank="1" showInputMessage="1" showErrorMessage="1" sqref="D16">
      <formula1>Answer</formula1>
    </dataValidation>
    <dataValidation type="list" allowBlank="1" showInputMessage="1" showErrorMessage="1" sqref="E34">
      <formula1>College</formula1>
    </dataValidation>
    <dataValidation type="list" allowBlank="1" showInputMessage="1" showErrorMessage="1" sqref="D8">
      <formula1>Fees</formula1>
    </dataValidation>
    <dataValidation type="list" allowBlank="1" showInputMessage="1" showErrorMessage="1" sqref="D7">
      <formula1>years</formula1>
    </dataValidation>
  </dataValidations>
  <hyperlinks>
    <hyperlink ref="G8" r:id="rId1" display="International fees"/>
  </hyperlinks>
  <printOptions horizontalCentered="1"/>
  <pageMargins left="0.5" right="0.5" top="0.5" bottom="0.5" header="0.3" footer="0.3"/>
  <pageSetup paperSize="9" fitToHeight="0" orientation="portrait" r:id="rId2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9"/>
    </sheetView>
  </sheetViews>
  <sheetFormatPr defaultRowHeight="15" x14ac:dyDescent="0.3"/>
  <sheetData>
    <row r="1" spans="1:8" x14ac:dyDescent="0.3">
      <c r="A1" t="s">
        <v>3</v>
      </c>
      <c r="C1" t="s">
        <v>13</v>
      </c>
      <c r="E1" t="s">
        <v>16</v>
      </c>
      <c r="H1" t="s">
        <v>23</v>
      </c>
    </row>
    <row r="2" spans="1:8" x14ac:dyDescent="0.3">
      <c r="A2" t="s">
        <v>4</v>
      </c>
      <c r="C2" t="s">
        <v>0</v>
      </c>
      <c r="E2" t="s">
        <v>17</v>
      </c>
      <c r="H2" t="s">
        <v>24</v>
      </c>
    </row>
    <row r="3" spans="1:8" x14ac:dyDescent="0.3">
      <c r="A3" t="s">
        <v>5</v>
      </c>
      <c r="C3" t="s">
        <v>1</v>
      </c>
      <c r="E3" t="s">
        <v>18</v>
      </c>
      <c r="H3" t="s">
        <v>22</v>
      </c>
    </row>
    <row r="4" spans="1:8" x14ac:dyDescent="0.3">
      <c r="A4" t="s">
        <v>6</v>
      </c>
      <c r="E4" t="s">
        <v>19</v>
      </c>
    </row>
    <row r="5" spans="1:8" x14ac:dyDescent="0.3">
      <c r="A5" t="s">
        <v>7</v>
      </c>
      <c r="E5" t="s">
        <v>20</v>
      </c>
    </row>
    <row r="6" spans="1:8" x14ac:dyDescent="0.3">
      <c r="E6" t="s">
        <v>41</v>
      </c>
      <c r="H6" t="s">
        <v>34</v>
      </c>
    </row>
    <row r="7" spans="1:8" x14ac:dyDescent="0.3">
      <c r="E7" t="s">
        <v>45</v>
      </c>
      <c r="H7" s="1">
        <v>3</v>
      </c>
    </row>
    <row r="8" spans="1:8" x14ac:dyDescent="0.3">
      <c r="H8" s="1">
        <v>3.5</v>
      </c>
    </row>
    <row r="9" spans="1:8" x14ac:dyDescent="0.3">
      <c r="H9" s="1">
        <v>4</v>
      </c>
    </row>
  </sheetData>
  <sheetProtection algorithmName="SHA-512" hashValue="t7oGKp9y7iMcB7GWfLjfKafjQfZOPtOA6hi/46NJIlqnTbaImrySdGFGebBvvTg61HlUzPcZ36AY3Q01aZMYmg==" saltValue="ZSCf+I24vTFxAEpDfAbkN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C6C7283-F9C5-40AB-BCE8-EB04A3DCCB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Worked example</vt:lpstr>
      <vt:lpstr>Funding calculator</vt:lpstr>
      <vt:lpstr>Sheet1</vt:lpstr>
      <vt:lpstr>Answer</vt:lpstr>
      <vt:lpstr>College</vt:lpstr>
      <vt:lpstr>Fees</vt:lpstr>
      <vt:lpstr>Funders</vt:lpstr>
      <vt:lpstr>years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2018-02-08T12:11:36Z</dcterms:created>
  <dcterms:modified xsi:type="dcterms:W3CDTF">2018-03-21T11:11:49Z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TC039865909991</vt:lpwstr>
  </property>
</Properties>
</file>